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filterPrivacy="1" defaultThemeVersion="166925"/>
  <xr:revisionPtr revIDLastSave="2114" documentId="8_{89C22684-6F50-9F4A-9538-C8C43F4EC12C}" xr6:coauthVersionLast="47" xr6:coauthVersionMax="47" xr10:uidLastSave="{1815CB09-9557-4C40-86CE-9DCA290EAE78}"/>
  <workbookProtection workbookAlgorithmName="SHA-512" workbookHashValue="hxxwDIfpQ2QVv4dqUW4PNpG7FyJmzBX/YIG+P57ym4UZXBB9YxYOAU0ibG0CylTDnae8kQwKbIF2GZIZQBCpGg==" workbookSaltValue="UgdirWZgusUMfd04hNYIOw==" workbookSpinCount="100000" lockStructure="1"/>
  <bookViews>
    <workbookView xWindow="0" yWindow="740" windowWidth="29400" windowHeight="18380" xr2:uid="{FEC673D4-99FC-DC48-84CA-B7800D083937}"/>
  </bookViews>
  <sheets>
    <sheet name="検証13" sheetId="19" r:id="rId1"/>
    <sheet name="スクショ" sheetId="22" r:id="rId2"/>
  </sheets>
  <definedNames>
    <definedName name="_xlnm._FilterDatabase" localSheetId="0" hidden="1">検証13!$B$14:$R$482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68" i="19" l="1" a="1"/>
  <c r="N468" i="19" s="1"/>
  <c r="K468" i="19"/>
  <c r="L468" i="19" s="1"/>
  <c r="J468" i="19"/>
  <c r="B468" i="19"/>
  <c r="N467" i="19" a="1"/>
  <c r="N467" i="19" s="1"/>
  <c r="K467" i="19"/>
  <c r="L467" i="19" s="1"/>
  <c r="J467" i="19"/>
  <c r="B467" i="19"/>
  <c r="N466" i="19" a="1"/>
  <c r="N466" i="19" s="1"/>
  <c r="K466" i="19"/>
  <c r="L466" i="19" s="1"/>
  <c r="J466" i="19"/>
  <c r="B466" i="19"/>
  <c r="N465" i="19" a="1"/>
  <c r="N465" i="19" s="1"/>
  <c r="K465" i="19"/>
  <c r="L465" i="19" s="1"/>
  <c r="J465" i="19"/>
  <c r="B465" i="19"/>
  <c r="N464" i="19" a="1"/>
  <c r="N464" i="19" s="1"/>
  <c r="K464" i="19"/>
  <c r="L464" i="19" s="1"/>
  <c r="J464" i="19"/>
  <c r="B464" i="19"/>
  <c r="N463" i="19" a="1"/>
  <c r="N463" i="19" s="1"/>
  <c r="K463" i="19"/>
  <c r="L463" i="19" s="1"/>
  <c r="J463" i="19"/>
  <c r="B463" i="19"/>
  <c r="N462" i="19" a="1"/>
  <c r="N462" i="19" s="1"/>
  <c r="K462" i="19"/>
  <c r="L462" i="19" s="1"/>
  <c r="J462" i="19"/>
  <c r="B462" i="19"/>
  <c r="N461" i="19" a="1"/>
  <c r="N461" i="19" s="1"/>
  <c r="K461" i="19"/>
  <c r="L461" i="19" s="1"/>
  <c r="J461" i="19"/>
  <c r="B461" i="19"/>
  <c r="N460" i="19" a="1"/>
  <c r="N460" i="19" s="1"/>
  <c r="K460" i="19"/>
  <c r="L460" i="19" s="1"/>
  <c r="J460" i="19"/>
  <c r="B460" i="19"/>
  <c r="N459" i="19" a="1"/>
  <c r="N459" i="19" s="1"/>
  <c r="K459" i="19"/>
  <c r="L459" i="19" s="1"/>
  <c r="J459" i="19"/>
  <c r="B459" i="19"/>
  <c r="N458" i="19" a="1"/>
  <c r="N458" i="19" s="1"/>
  <c r="K458" i="19"/>
  <c r="L458" i="19" s="1"/>
  <c r="J458" i="19"/>
  <c r="B458" i="19"/>
  <c r="N457" i="19" a="1"/>
  <c r="N457" i="19" s="1"/>
  <c r="K457" i="19"/>
  <c r="J457" i="19"/>
  <c r="B457" i="19"/>
  <c r="N456" i="19" a="1"/>
  <c r="N456" i="19" s="1"/>
  <c r="K456" i="19"/>
  <c r="J456" i="19"/>
  <c r="B456" i="19"/>
  <c r="N470" i="19" a="1"/>
  <c r="N470" i="19" s="1"/>
  <c r="K470" i="19"/>
  <c r="L470" i="19" s="1"/>
  <c r="J470" i="19"/>
  <c r="B470" i="19"/>
  <c r="N469" i="19" a="1"/>
  <c r="N469" i="19" s="1"/>
  <c r="K469" i="19"/>
  <c r="J469" i="19"/>
  <c r="B469" i="19"/>
  <c r="N455" i="19" a="1"/>
  <c r="N455" i="19" s="1"/>
  <c r="K455" i="19"/>
  <c r="J455" i="19"/>
  <c r="B455" i="19"/>
  <c r="N454" i="19" a="1"/>
  <c r="N454" i="19" s="1"/>
  <c r="K454" i="19"/>
  <c r="J454" i="19"/>
  <c r="B454" i="19"/>
  <c r="N453" i="19" a="1"/>
  <c r="N453" i="19" s="1"/>
  <c r="K453" i="19"/>
  <c r="J453" i="19"/>
  <c r="B453" i="19"/>
  <c r="N452" i="19" a="1"/>
  <c r="N452" i="19" s="1"/>
  <c r="K452" i="19"/>
  <c r="J452" i="19"/>
  <c r="B452" i="19"/>
  <c r="N451" i="19" a="1"/>
  <c r="N451" i="19" s="1"/>
  <c r="K451" i="19"/>
  <c r="J451" i="19"/>
  <c r="B451" i="19"/>
  <c r="N450" i="19" a="1"/>
  <c r="N450" i="19" s="1"/>
  <c r="K450" i="19"/>
  <c r="J450" i="19"/>
  <c r="B450" i="19"/>
  <c r="N449" i="19" a="1"/>
  <c r="N449" i="19" s="1"/>
  <c r="K449" i="19"/>
  <c r="J449" i="19"/>
  <c r="B449" i="19"/>
  <c r="N448" i="19" a="1"/>
  <c r="N448" i="19" s="1"/>
  <c r="K448" i="19"/>
  <c r="J448" i="19"/>
  <c r="B448" i="19"/>
  <c r="N447" i="19" a="1"/>
  <c r="N447" i="19" s="1"/>
  <c r="K447" i="19"/>
  <c r="J447" i="19"/>
  <c r="B447" i="19"/>
  <c r="N429" i="19" a="1"/>
  <c r="N429" i="19" s="1"/>
  <c r="B417" i="19"/>
  <c r="N435" i="19" a="1"/>
  <c r="N435" i="19" s="1"/>
  <c r="K435" i="19"/>
  <c r="J435" i="19"/>
  <c r="B435" i="19"/>
  <c r="N434" i="19" a="1"/>
  <c r="N434" i="19" s="1"/>
  <c r="K434" i="19"/>
  <c r="J434" i="19"/>
  <c r="B434" i="19"/>
  <c r="N433" i="19" a="1"/>
  <c r="N433" i="19" s="1"/>
  <c r="K433" i="19"/>
  <c r="J433" i="19"/>
  <c r="B433" i="19"/>
  <c r="N432" i="19" a="1"/>
  <c r="N432" i="19" s="1"/>
  <c r="K432" i="19"/>
  <c r="J432" i="19"/>
  <c r="B432" i="19"/>
  <c r="N431" i="19" a="1"/>
  <c r="N431" i="19" s="1"/>
  <c r="K431" i="19"/>
  <c r="J431" i="19"/>
  <c r="B431" i="19"/>
  <c r="N430" i="19" a="1"/>
  <c r="N430" i="19" s="1"/>
  <c r="K430" i="19"/>
  <c r="J430" i="19"/>
  <c r="B430" i="19"/>
  <c r="K429" i="19"/>
  <c r="J429" i="19"/>
  <c r="B429" i="19"/>
  <c r="N428" i="19" a="1"/>
  <c r="N428" i="19" s="1"/>
  <c r="K428" i="19"/>
  <c r="J428" i="19"/>
  <c r="B428" i="19"/>
  <c r="N427" i="19" a="1"/>
  <c r="N427" i="19" s="1"/>
  <c r="K427" i="19"/>
  <c r="J427" i="19"/>
  <c r="B427" i="19"/>
  <c r="N426" i="19" a="1"/>
  <c r="N426" i="19" s="1"/>
  <c r="K426" i="19"/>
  <c r="J426" i="19"/>
  <c r="B426" i="19"/>
  <c r="N425" i="19" a="1"/>
  <c r="N425" i="19" s="1"/>
  <c r="K425" i="19"/>
  <c r="J425" i="19"/>
  <c r="B425" i="19"/>
  <c r="N424" i="19" a="1"/>
  <c r="N424" i="19" s="1"/>
  <c r="K424" i="19"/>
  <c r="J424" i="19"/>
  <c r="B424" i="19"/>
  <c r="N423" i="19" a="1"/>
  <c r="N423" i="19" s="1"/>
  <c r="K423" i="19"/>
  <c r="J423" i="19"/>
  <c r="B423" i="19"/>
  <c r="N422" i="19" a="1"/>
  <c r="N422" i="19" s="1"/>
  <c r="K422" i="19"/>
  <c r="J422" i="19"/>
  <c r="B422" i="19"/>
  <c r="N421" i="19" a="1"/>
  <c r="N421" i="19" s="1"/>
  <c r="K421" i="19"/>
  <c r="J421" i="19"/>
  <c r="B421" i="19"/>
  <c r="N420" i="19" a="1"/>
  <c r="N420" i="19" s="1"/>
  <c r="K420" i="19"/>
  <c r="J420" i="19"/>
  <c r="B420" i="19"/>
  <c r="N419" i="19" a="1"/>
  <c r="N419" i="19" s="1"/>
  <c r="K419" i="19"/>
  <c r="J419" i="19"/>
  <c r="B419" i="19"/>
  <c r="N418" i="19" a="1"/>
  <c r="N418" i="19" s="1"/>
  <c r="K418" i="19"/>
  <c r="J418" i="19"/>
  <c r="B418" i="19"/>
  <c r="N417" i="19" a="1"/>
  <c r="N417" i="19" s="1"/>
  <c r="K417" i="19"/>
  <c r="J417" i="19"/>
  <c r="N416" i="19" a="1"/>
  <c r="N416" i="19" s="1"/>
  <c r="K416" i="19"/>
  <c r="J416" i="19"/>
  <c r="B416" i="19"/>
  <c r="N415" i="19" a="1"/>
  <c r="N415" i="19" s="1"/>
  <c r="K415" i="19"/>
  <c r="J415" i="19"/>
  <c r="B415" i="19"/>
  <c r="N414" i="19" a="1"/>
  <c r="N414" i="19" s="1"/>
  <c r="K414" i="19"/>
  <c r="J414" i="19"/>
  <c r="B414" i="19"/>
  <c r="N446" i="19" a="1"/>
  <c r="N446" i="19" s="1"/>
  <c r="K446" i="19"/>
  <c r="J446" i="19"/>
  <c r="B446" i="19"/>
  <c r="N445" i="19" a="1"/>
  <c r="N445" i="19" s="1"/>
  <c r="K445" i="19"/>
  <c r="J445" i="19"/>
  <c r="B445" i="19"/>
  <c r="N444" i="19" a="1"/>
  <c r="N444" i="19" s="1"/>
  <c r="K444" i="19"/>
  <c r="J444" i="19"/>
  <c r="B444" i="19"/>
  <c r="N443" i="19" a="1"/>
  <c r="N443" i="19" s="1"/>
  <c r="K443" i="19"/>
  <c r="J443" i="19"/>
  <c r="B443" i="19"/>
  <c r="N442" i="19" a="1"/>
  <c r="N442" i="19" s="1"/>
  <c r="K442" i="19"/>
  <c r="J442" i="19"/>
  <c r="B442" i="19"/>
  <c r="N441" i="19" a="1"/>
  <c r="N441" i="19" s="1"/>
  <c r="K441" i="19"/>
  <c r="J441" i="19"/>
  <c r="B441" i="19"/>
  <c r="N440" i="19" a="1"/>
  <c r="N440" i="19" s="1"/>
  <c r="K440" i="19"/>
  <c r="J440" i="19"/>
  <c r="B440" i="19"/>
  <c r="N439" i="19" a="1"/>
  <c r="N439" i="19" s="1"/>
  <c r="K439" i="19"/>
  <c r="J439" i="19"/>
  <c r="B439" i="19"/>
  <c r="N438" i="19" a="1"/>
  <c r="N438" i="19" s="1"/>
  <c r="K438" i="19"/>
  <c r="J438" i="19"/>
  <c r="B438" i="19"/>
  <c r="N437" i="19" a="1"/>
  <c r="N437" i="19" s="1"/>
  <c r="K437" i="19"/>
  <c r="J437" i="19"/>
  <c r="B437" i="19"/>
  <c r="N436" i="19" a="1"/>
  <c r="N436" i="19" s="1"/>
  <c r="K436" i="19"/>
  <c r="J436" i="19"/>
  <c r="B436" i="19"/>
  <c r="J411" i="19"/>
  <c r="N411" i="19" a="1"/>
  <c r="N411" i="19" s="1"/>
  <c r="K411" i="19"/>
  <c r="B411" i="19"/>
  <c r="N410" i="19" a="1"/>
  <c r="N410" i="19" s="1"/>
  <c r="K410" i="19"/>
  <c r="J410" i="19"/>
  <c r="B410" i="19"/>
  <c r="N409" i="19" a="1"/>
  <c r="N409" i="19" s="1"/>
  <c r="K409" i="19"/>
  <c r="J409" i="19"/>
  <c r="B409" i="19"/>
  <c r="N408" i="19" a="1"/>
  <c r="N408" i="19" s="1"/>
  <c r="K408" i="19"/>
  <c r="J408" i="19"/>
  <c r="B408" i="19"/>
  <c r="N407" i="19" a="1"/>
  <c r="N407" i="19" s="1"/>
  <c r="K407" i="19"/>
  <c r="J407" i="19"/>
  <c r="B407" i="19"/>
  <c r="N406" i="19" a="1"/>
  <c r="N406" i="19" s="1"/>
  <c r="K406" i="19"/>
  <c r="J406" i="19"/>
  <c r="B406" i="19"/>
  <c r="N405" i="19" a="1"/>
  <c r="N405" i="19" s="1"/>
  <c r="K405" i="19"/>
  <c r="J405" i="19"/>
  <c r="B405" i="19"/>
  <c r="N404" i="19" a="1"/>
  <c r="N404" i="19" s="1"/>
  <c r="K404" i="19"/>
  <c r="J404" i="19"/>
  <c r="B404" i="19"/>
  <c r="N403" i="19" a="1"/>
  <c r="N403" i="19" s="1"/>
  <c r="K403" i="19"/>
  <c r="J403" i="19"/>
  <c r="B403" i="19"/>
  <c r="N402" i="19" a="1"/>
  <c r="N402" i="19" s="1"/>
  <c r="K402" i="19"/>
  <c r="J402" i="19"/>
  <c r="B402" i="19"/>
  <c r="N401" i="19" a="1"/>
  <c r="N401" i="19" s="1"/>
  <c r="K401" i="19"/>
  <c r="J401" i="19"/>
  <c r="B401" i="19"/>
  <c r="N400" i="19" a="1"/>
  <c r="N400" i="19" s="1"/>
  <c r="K400" i="19"/>
  <c r="J400" i="19"/>
  <c r="B400" i="19"/>
  <c r="N391" i="19" a="1"/>
  <c r="N391" i="19" s="1"/>
  <c r="K391" i="19"/>
  <c r="J391" i="19"/>
  <c r="B391" i="19"/>
  <c r="N390" i="19" a="1"/>
  <c r="N390" i="19" s="1"/>
  <c r="K390" i="19"/>
  <c r="J390" i="19"/>
  <c r="B390" i="19"/>
  <c r="N389" i="19" a="1"/>
  <c r="N389" i="19" s="1"/>
  <c r="K389" i="19"/>
  <c r="J389" i="19"/>
  <c r="B389" i="19"/>
  <c r="N388" i="19" a="1"/>
  <c r="N388" i="19" s="1"/>
  <c r="K388" i="19"/>
  <c r="J388" i="19"/>
  <c r="B388" i="19"/>
  <c r="N387" i="19" a="1"/>
  <c r="N387" i="19" s="1"/>
  <c r="K387" i="19"/>
  <c r="J387" i="19"/>
  <c r="B387" i="19"/>
  <c r="N386" i="19" a="1"/>
  <c r="N386" i="19" s="1"/>
  <c r="K386" i="19"/>
  <c r="J386" i="19"/>
  <c r="B386" i="19"/>
  <c r="N385" i="19" a="1"/>
  <c r="N385" i="19" s="1"/>
  <c r="K385" i="19"/>
  <c r="J385" i="19"/>
  <c r="B385" i="19"/>
  <c r="N384" i="19" a="1"/>
  <c r="N384" i="19" s="1"/>
  <c r="K384" i="19"/>
  <c r="J384" i="19"/>
  <c r="B384" i="19"/>
  <c r="N383" i="19" a="1"/>
  <c r="N383" i="19" s="1"/>
  <c r="K383" i="19"/>
  <c r="J383" i="19"/>
  <c r="B383" i="19"/>
  <c r="N382" i="19" a="1"/>
  <c r="N382" i="19" s="1"/>
  <c r="K382" i="19"/>
  <c r="J382" i="19"/>
  <c r="B382" i="19"/>
  <c r="N381" i="19" a="1"/>
  <c r="N381" i="19" s="1"/>
  <c r="K381" i="19"/>
  <c r="J381" i="19"/>
  <c r="B381" i="19"/>
  <c r="N380" i="19" a="1"/>
  <c r="N380" i="19" s="1"/>
  <c r="K380" i="19"/>
  <c r="J380" i="19"/>
  <c r="B380" i="19"/>
  <c r="N379" i="19" a="1"/>
  <c r="N379" i="19" s="1"/>
  <c r="K379" i="19"/>
  <c r="J379" i="19"/>
  <c r="B379" i="19"/>
  <c r="N378" i="19" a="1"/>
  <c r="N378" i="19" s="1"/>
  <c r="K378" i="19"/>
  <c r="J378" i="19"/>
  <c r="B378" i="19"/>
  <c r="N377" i="19" a="1"/>
  <c r="N377" i="19" s="1"/>
  <c r="K377" i="19"/>
  <c r="J377" i="19"/>
  <c r="B377" i="19"/>
  <c r="N376" i="19" a="1"/>
  <c r="N376" i="19" s="1"/>
  <c r="K376" i="19"/>
  <c r="J376" i="19"/>
  <c r="B376" i="19"/>
  <c r="N413" i="19" a="1"/>
  <c r="N413" i="19" s="1"/>
  <c r="K413" i="19"/>
  <c r="J413" i="19"/>
  <c r="B413" i="19"/>
  <c r="N412" i="19" a="1"/>
  <c r="N412" i="19" s="1"/>
  <c r="K412" i="19"/>
  <c r="J412" i="19"/>
  <c r="B412" i="19"/>
  <c r="N399" i="19" a="1"/>
  <c r="N399" i="19" s="1"/>
  <c r="K399" i="19"/>
  <c r="J399" i="19"/>
  <c r="B399" i="19"/>
  <c r="N398" i="19" a="1"/>
  <c r="N398" i="19" s="1"/>
  <c r="K398" i="19"/>
  <c r="J398" i="19"/>
  <c r="B398" i="19"/>
  <c r="N397" i="19" a="1"/>
  <c r="N397" i="19" s="1"/>
  <c r="K397" i="19"/>
  <c r="J397" i="19"/>
  <c r="B397" i="19"/>
  <c r="N396" i="19" a="1"/>
  <c r="N396" i="19" s="1"/>
  <c r="K396" i="19"/>
  <c r="J396" i="19"/>
  <c r="B396" i="19"/>
  <c r="N395" i="19" a="1"/>
  <c r="N395" i="19" s="1"/>
  <c r="K395" i="19"/>
  <c r="J395" i="19"/>
  <c r="B395" i="19"/>
  <c r="N394" i="19" a="1"/>
  <c r="N394" i="19" s="1"/>
  <c r="K394" i="19"/>
  <c r="J394" i="19"/>
  <c r="B394" i="19"/>
  <c r="N393" i="19" a="1"/>
  <c r="N393" i="19" s="1"/>
  <c r="K393" i="19"/>
  <c r="J393" i="19"/>
  <c r="B393" i="19"/>
  <c r="N392" i="19" a="1"/>
  <c r="N392" i="19" s="1"/>
  <c r="K392" i="19"/>
  <c r="J392" i="19"/>
  <c r="B392" i="19"/>
  <c r="L457" i="19" l="1"/>
  <c r="L456" i="19"/>
  <c r="L455" i="19"/>
  <c r="L469" i="19"/>
  <c r="L433" i="19"/>
  <c r="L454" i="19"/>
  <c r="L453" i="19"/>
  <c r="L452" i="19"/>
  <c r="L451" i="19"/>
  <c r="L450" i="19"/>
  <c r="L449" i="19"/>
  <c r="L448" i="19"/>
  <c r="L447" i="19"/>
  <c r="L410" i="19"/>
  <c r="L445" i="19"/>
  <c r="L442" i="19"/>
  <c r="L440" i="19"/>
  <c r="L438" i="19"/>
  <c r="L436" i="19"/>
  <c r="L435" i="19"/>
  <c r="L434" i="19"/>
  <c r="L432" i="19"/>
  <c r="L431" i="19"/>
  <c r="L430" i="19"/>
  <c r="L429" i="19"/>
  <c r="L428" i="19"/>
  <c r="L427" i="19"/>
  <c r="L426" i="19"/>
  <c r="L425" i="19"/>
  <c r="L424" i="19"/>
  <c r="L423" i="19"/>
  <c r="L422" i="19"/>
  <c r="L421" i="19"/>
  <c r="L420" i="19"/>
  <c r="L419" i="19"/>
  <c r="L418" i="19"/>
  <c r="L417" i="19"/>
  <c r="L416" i="19"/>
  <c r="L415" i="19"/>
  <c r="L414" i="19"/>
  <c r="L437" i="19"/>
  <c r="L444" i="19"/>
  <c r="L446" i="19"/>
  <c r="L439" i="19"/>
  <c r="L441" i="19"/>
  <c r="L443" i="19"/>
  <c r="L411" i="19"/>
  <c r="L409" i="19"/>
  <c r="L408" i="19"/>
  <c r="L407" i="19"/>
  <c r="L406" i="19"/>
  <c r="L405" i="19"/>
  <c r="L404" i="19"/>
  <c r="L403" i="19"/>
  <c r="L402" i="19"/>
  <c r="L401" i="19"/>
  <c r="L400" i="19"/>
  <c r="L412" i="19"/>
  <c r="L391" i="19"/>
  <c r="L389" i="19"/>
  <c r="L390" i="19"/>
  <c r="L388" i="19"/>
  <c r="L387" i="19"/>
  <c r="L386" i="19"/>
  <c r="L385" i="19"/>
  <c r="L384" i="19"/>
  <c r="L383" i="19"/>
  <c r="L382" i="19"/>
  <c r="L381" i="19"/>
  <c r="L380" i="19"/>
  <c r="L379" i="19"/>
  <c r="L378" i="19"/>
  <c r="L377" i="19"/>
  <c r="L376" i="19"/>
  <c r="L395" i="19"/>
  <c r="L399" i="19"/>
  <c r="L392" i="19"/>
  <c r="L394" i="19"/>
  <c r="L396" i="19"/>
  <c r="L398" i="19"/>
  <c r="L393" i="19"/>
  <c r="L397" i="19"/>
  <c r="L413" i="19"/>
  <c r="N368" i="19" a="1"/>
  <c r="N368" i="19" s="1"/>
  <c r="K368" i="19"/>
  <c r="J368" i="19"/>
  <c r="B368" i="19"/>
  <c r="N367" i="19" a="1"/>
  <c r="N367" i="19" s="1"/>
  <c r="K367" i="19"/>
  <c r="J367" i="19"/>
  <c r="B367" i="19"/>
  <c r="N366" i="19" a="1"/>
  <c r="N366" i="19" s="1"/>
  <c r="K366" i="19"/>
  <c r="J366" i="19"/>
  <c r="B366" i="19"/>
  <c r="N365" i="19" a="1"/>
  <c r="N365" i="19" s="1"/>
  <c r="K365" i="19"/>
  <c r="J365" i="19"/>
  <c r="B365" i="19"/>
  <c r="N364" i="19" a="1"/>
  <c r="N364" i="19" s="1"/>
  <c r="K364" i="19"/>
  <c r="J364" i="19"/>
  <c r="B364" i="19"/>
  <c r="N363" i="19" a="1"/>
  <c r="N363" i="19" s="1"/>
  <c r="K363" i="19"/>
  <c r="J363" i="19"/>
  <c r="B363" i="19"/>
  <c r="N362" i="19" a="1"/>
  <c r="N362" i="19" s="1"/>
  <c r="K362" i="19"/>
  <c r="J362" i="19"/>
  <c r="B362" i="19"/>
  <c r="N361" i="19" a="1"/>
  <c r="N361" i="19" s="1"/>
  <c r="K361" i="19"/>
  <c r="J361" i="19"/>
  <c r="B361" i="19"/>
  <c r="N360" i="19" a="1"/>
  <c r="N360" i="19" s="1"/>
  <c r="K360" i="19"/>
  <c r="J360" i="19"/>
  <c r="B360" i="19"/>
  <c r="N359" i="19" a="1"/>
  <c r="N359" i="19" s="1"/>
  <c r="K359" i="19"/>
  <c r="J359" i="19"/>
  <c r="B359" i="19"/>
  <c r="N358" i="19" a="1"/>
  <c r="N358" i="19" s="1"/>
  <c r="K358" i="19"/>
  <c r="J358" i="19"/>
  <c r="B358" i="19"/>
  <c r="N357" i="19" a="1"/>
  <c r="N357" i="19" s="1"/>
  <c r="K357" i="19"/>
  <c r="J357" i="19"/>
  <c r="B357" i="19"/>
  <c r="N356" i="19" a="1"/>
  <c r="N356" i="19" s="1"/>
  <c r="K356" i="19"/>
  <c r="J356" i="19"/>
  <c r="B356" i="19"/>
  <c r="N355" i="19" a="1"/>
  <c r="N355" i="19" s="1"/>
  <c r="K355" i="19"/>
  <c r="J355" i="19"/>
  <c r="B355" i="19"/>
  <c r="N354" i="19" a="1"/>
  <c r="N354" i="19" s="1"/>
  <c r="K354" i="19"/>
  <c r="J354" i="19"/>
  <c r="B354" i="19"/>
  <c r="N353" i="19" a="1"/>
  <c r="N353" i="19" s="1"/>
  <c r="K353" i="19"/>
  <c r="J353" i="19"/>
  <c r="B353" i="19"/>
  <c r="N370" i="19" a="1"/>
  <c r="N370" i="19" s="1"/>
  <c r="K370" i="19"/>
  <c r="J370" i="19"/>
  <c r="B370" i="19"/>
  <c r="N369" i="19" a="1"/>
  <c r="N369" i="19" s="1"/>
  <c r="K369" i="19"/>
  <c r="J369" i="19"/>
  <c r="B369" i="19"/>
  <c r="N352" i="19" a="1"/>
  <c r="N352" i="19" s="1"/>
  <c r="K352" i="19"/>
  <c r="J352" i="19"/>
  <c r="B352" i="19"/>
  <c r="N351" i="19" a="1"/>
  <c r="N351" i="19" s="1"/>
  <c r="K351" i="19"/>
  <c r="J351" i="19"/>
  <c r="B351" i="19"/>
  <c r="N350" i="19" a="1"/>
  <c r="N350" i="19" s="1"/>
  <c r="K350" i="19"/>
  <c r="J350" i="19"/>
  <c r="B350" i="19"/>
  <c r="N349" i="19" a="1"/>
  <c r="N349" i="19" s="1"/>
  <c r="K349" i="19"/>
  <c r="J349" i="19"/>
  <c r="B349" i="19"/>
  <c r="N348" i="19" a="1"/>
  <c r="N348" i="19" s="1"/>
  <c r="K348" i="19"/>
  <c r="J348" i="19"/>
  <c r="B348" i="19"/>
  <c r="N347" i="19" a="1"/>
  <c r="N347" i="19" s="1"/>
  <c r="K347" i="19"/>
  <c r="J347" i="19"/>
  <c r="B347" i="19"/>
  <c r="N346" i="19" a="1"/>
  <c r="N346" i="19" s="1"/>
  <c r="K346" i="19"/>
  <c r="J346" i="19"/>
  <c r="B346" i="19"/>
  <c r="N345" i="19" a="1"/>
  <c r="N345" i="19" s="1"/>
  <c r="K345" i="19"/>
  <c r="J345" i="19"/>
  <c r="B345" i="19"/>
  <c r="N344" i="19" a="1"/>
  <c r="N344" i="19" s="1"/>
  <c r="K344" i="19"/>
  <c r="J344" i="19"/>
  <c r="B344" i="19"/>
  <c r="N343" i="19" a="1"/>
  <c r="N343" i="19" s="1"/>
  <c r="K343" i="19"/>
  <c r="J343" i="19"/>
  <c r="B343" i="19"/>
  <c r="N342" i="19" a="1"/>
  <c r="N342" i="19" s="1"/>
  <c r="K342" i="19"/>
  <c r="J342" i="19"/>
  <c r="B342" i="19"/>
  <c r="N341" i="19" a="1"/>
  <c r="N341" i="19" s="1"/>
  <c r="K341" i="19"/>
  <c r="J341" i="19"/>
  <c r="B341" i="19"/>
  <c r="N340" i="19" a="1"/>
  <c r="N340" i="19" s="1"/>
  <c r="K340" i="19"/>
  <c r="J340" i="19"/>
  <c r="B340" i="19"/>
  <c r="N339" i="19" a="1"/>
  <c r="N339" i="19" s="1"/>
  <c r="K339" i="19"/>
  <c r="J339" i="19"/>
  <c r="B339" i="19"/>
  <c r="N373" i="19" a="1"/>
  <c r="N373" i="19" s="1"/>
  <c r="K373" i="19"/>
  <c r="J373" i="19"/>
  <c r="B373" i="19"/>
  <c r="N372" i="19" a="1"/>
  <c r="N372" i="19" s="1"/>
  <c r="K372" i="19"/>
  <c r="J372" i="19"/>
  <c r="B372" i="19"/>
  <c r="N371" i="19" a="1"/>
  <c r="N371" i="19" s="1"/>
  <c r="K371" i="19"/>
  <c r="J371" i="19"/>
  <c r="B371" i="19"/>
  <c r="N338" i="19" a="1"/>
  <c r="N338" i="19" s="1"/>
  <c r="K338" i="19"/>
  <c r="J338" i="19"/>
  <c r="B338" i="19"/>
  <c r="N337" i="19" a="1"/>
  <c r="N337" i="19" s="1"/>
  <c r="K337" i="19"/>
  <c r="J337" i="19"/>
  <c r="B337" i="19"/>
  <c r="N336" i="19" a="1"/>
  <c r="N336" i="19" s="1"/>
  <c r="K336" i="19"/>
  <c r="J336" i="19"/>
  <c r="B336" i="19"/>
  <c r="N335" i="19" a="1"/>
  <c r="N335" i="19" s="1"/>
  <c r="K335" i="19"/>
  <c r="J335" i="19"/>
  <c r="B335" i="19"/>
  <c r="N334" i="19" a="1"/>
  <c r="N334" i="19" s="1"/>
  <c r="K334" i="19"/>
  <c r="J334" i="19"/>
  <c r="B334" i="19"/>
  <c r="N333" i="19" a="1"/>
  <c r="N333" i="19" s="1"/>
  <c r="K333" i="19"/>
  <c r="J333" i="19"/>
  <c r="B333" i="19"/>
  <c r="N332" i="19" a="1"/>
  <c r="N332" i="19" s="1"/>
  <c r="K332" i="19"/>
  <c r="J332" i="19"/>
  <c r="B332" i="19"/>
  <c r="N331" i="19" a="1"/>
  <c r="N331" i="19" s="1"/>
  <c r="K331" i="19"/>
  <c r="J331" i="19"/>
  <c r="B331" i="19"/>
  <c r="N330" i="19" a="1"/>
  <c r="N330" i="19" s="1"/>
  <c r="K330" i="19"/>
  <c r="J330" i="19"/>
  <c r="B330" i="19"/>
  <c r="N329" i="19" a="1"/>
  <c r="N329" i="19" s="1"/>
  <c r="K329" i="19"/>
  <c r="J329" i="19"/>
  <c r="B329" i="19"/>
  <c r="B215" i="19"/>
  <c r="J215" i="19"/>
  <c r="K215" i="19"/>
  <c r="N215" i="19" a="1"/>
  <c r="N215" i="19" s="1"/>
  <c r="B216" i="19"/>
  <c r="J216" i="19"/>
  <c r="K216" i="19"/>
  <c r="N216" i="19" a="1"/>
  <c r="N216" i="19" s="1"/>
  <c r="B217" i="19"/>
  <c r="J217" i="19"/>
  <c r="K217" i="19"/>
  <c r="N217" i="19" a="1"/>
  <c r="N217" i="19" s="1"/>
  <c r="B218" i="19"/>
  <c r="J218" i="19"/>
  <c r="K218" i="19"/>
  <c r="N218" i="19" a="1"/>
  <c r="N218" i="19" s="1"/>
  <c r="B219" i="19"/>
  <c r="J219" i="19"/>
  <c r="K219" i="19"/>
  <c r="N219" i="19" a="1"/>
  <c r="N219" i="19" s="1"/>
  <c r="B220" i="19"/>
  <c r="J220" i="19"/>
  <c r="K220" i="19"/>
  <c r="N220" i="19" a="1"/>
  <c r="N220" i="19" s="1"/>
  <c r="B221" i="19"/>
  <c r="J221" i="19"/>
  <c r="K221" i="19"/>
  <c r="N221" i="19" a="1"/>
  <c r="N221" i="19" s="1"/>
  <c r="B222" i="19"/>
  <c r="J222" i="19"/>
  <c r="K222" i="19"/>
  <c r="N222" i="19" a="1"/>
  <c r="N222" i="19" s="1"/>
  <c r="B223" i="19"/>
  <c r="J223" i="19"/>
  <c r="K223" i="19"/>
  <c r="N223" i="19" a="1"/>
  <c r="N223" i="19" s="1"/>
  <c r="B224" i="19"/>
  <c r="J224" i="19"/>
  <c r="K224" i="19"/>
  <c r="N224" i="19" a="1"/>
  <c r="N224" i="19" s="1"/>
  <c r="B225" i="19"/>
  <c r="J225" i="19"/>
  <c r="K225" i="19"/>
  <c r="N225" i="19" a="1"/>
  <c r="N225" i="19" s="1"/>
  <c r="B226" i="19"/>
  <c r="J226" i="19"/>
  <c r="K226" i="19"/>
  <c r="N226" i="19" a="1"/>
  <c r="N226" i="19" s="1"/>
  <c r="B227" i="19"/>
  <c r="J227" i="19"/>
  <c r="K227" i="19"/>
  <c r="N227" i="19" a="1"/>
  <c r="N227" i="19" s="1"/>
  <c r="B228" i="19"/>
  <c r="J228" i="19"/>
  <c r="K228" i="19"/>
  <c r="N228" i="19" a="1"/>
  <c r="N228" i="19" s="1"/>
  <c r="B229" i="19"/>
  <c r="J229" i="19"/>
  <c r="K229" i="19"/>
  <c r="N229" i="19" a="1"/>
  <c r="N229" i="19" s="1"/>
  <c r="B230" i="19"/>
  <c r="J230" i="19"/>
  <c r="K230" i="19"/>
  <c r="N230" i="19" a="1"/>
  <c r="N230" i="19" s="1"/>
  <c r="B231" i="19"/>
  <c r="J231" i="19"/>
  <c r="K231" i="19"/>
  <c r="N231" i="19" a="1"/>
  <c r="N231" i="19" s="1"/>
  <c r="B232" i="19"/>
  <c r="J232" i="19"/>
  <c r="K232" i="19"/>
  <c r="N232" i="19" a="1"/>
  <c r="N232" i="19" s="1"/>
  <c r="B233" i="19"/>
  <c r="J233" i="19"/>
  <c r="K233" i="19"/>
  <c r="N233" i="19" a="1"/>
  <c r="N233" i="19" s="1"/>
  <c r="B234" i="19"/>
  <c r="J234" i="19"/>
  <c r="K234" i="19"/>
  <c r="N234" i="19" a="1"/>
  <c r="N234" i="19" s="1"/>
  <c r="B235" i="19"/>
  <c r="J235" i="19"/>
  <c r="K235" i="19"/>
  <c r="N235" i="19" a="1"/>
  <c r="N235" i="19" s="1"/>
  <c r="B236" i="19"/>
  <c r="J236" i="19"/>
  <c r="K236" i="19"/>
  <c r="N236" i="19" a="1"/>
  <c r="N236" i="19" s="1"/>
  <c r="B237" i="19"/>
  <c r="J237" i="19"/>
  <c r="K237" i="19"/>
  <c r="N237" i="19" a="1"/>
  <c r="N237" i="19" s="1"/>
  <c r="B238" i="19"/>
  <c r="J238" i="19"/>
  <c r="K238" i="19"/>
  <c r="N238" i="19" a="1"/>
  <c r="N238" i="19" s="1"/>
  <c r="B239" i="19"/>
  <c r="J239" i="19"/>
  <c r="K239" i="19"/>
  <c r="N239" i="19" a="1"/>
  <c r="N239" i="19" s="1"/>
  <c r="B240" i="19"/>
  <c r="J240" i="19"/>
  <c r="K240" i="19"/>
  <c r="N240" i="19" a="1"/>
  <c r="N240" i="19" s="1"/>
  <c r="B241" i="19"/>
  <c r="J241" i="19"/>
  <c r="K241" i="19"/>
  <c r="N241" i="19" a="1"/>
  <c r="N241" i="19" s="1"/>
  <c r="B242" i="19"/>
  <c r="J242" i="19"/>
  <c r="K242" i="19"/>
  <c r="N242" i="19" a="1"/>
  <c r="N242" i="19" s="1"/>
  <c r="B243" i="19"/>
  <c r="J243" i="19"/>
  <c r="K243" i="19"/>
  <c r="N243" i="19" a="1"/>
  <c r="N243" i="19" s="1"/>
  <c r="B244" i="19"/>
  <c r="J244" i="19"/>
  <c r="K244" i="19"/>
  <c r="N244" i="19" a="1"/>
  <c r="N244" i="19" s="1"/>
  <c r="B245" i="19"/>
  <c r="J245" i="19"/>
  <c r="K245" i="19"/>
  <c r="N245" i="19" a="1"/>
  <c r="N245" i="19" s="1"/>
  <c r="B246" i="19"/>
  <c r="J246" i="19"/>
  <c r="K246" i="19"/>
  <c r="N246" i="19" a="1"/>
  <c r="N246" i="19" s="1"/>
  <c r="B247" i="19"/>
  <c r="J247" i="19"/>
  <c r="K247" i="19"/>
  <c r="N247" i="19" a="1"/>
  <c r="N247" i="19" s="1"/>
  <c r="B248" i="19"/>
  <c r="J248" i="19"/>
  <c r="K248" i="19"/>
  <c r="N248" i="19" a="1"/>
  <c r="N248" i="19" s="1"/>
  <c r="B249" i="19"/>
  <c r="J249" i="19"/>
  <c r="K249" i="19"/>
  <c r="N249" i="19" a="1"/>
  <c r="N249" i="19" s="1"/>
  <c r="B250" i="19"/>
  <c r="J250" i="19"/>
  <c r="K250" i="19"/>
  <c r="N250" i="19" a="1"/>
  <c r="N250" i="19" s="1"/>
  <c r="B251" i="19"/>
  <c r="J251" i="19"/>
  <c r="K251" i="19"/>
  <c r="N251" i="19" a="1"/>
  <c r="N251" i="19" s="1"/>
  <c r="B252" i="19"/>
  <c r="J252" i="19"/>
  <c r="K252" i="19"/>
  <c r="N252" i="19" a="1"/>
  <c r="N252" i="19" s="1"/>
  <c r="B253" i="19"/>
  <c r="J253" i="19"/>
  <c r="K253" i="19"/>
  <c r="N253" i="19" a="1"/>
  <c r="N253" i="19" s="1"/>
  <c r="B254" i="19"/>
  <c r="J254" i="19"/>
  <c r="K254" i="19"/>
  <c r="N254" i="19" a="1"/>
  <c r="N254" i="19" s="1"/>
  <c r="B255" i="19"/>
  <c r="J255" i="19"/>
  <c r="K255" i="19"/>
  <c r="N255" i="19" a="1"/>
  <c r="N255" i="19" s="1"/>
  <c r="B256" i="19"/>
  <c r="J256" i="19"/>
  <c r="K256" i="19"/>
  <c r="N256" i="19" a="1"/>
  <c r="N256" i="19" s="1"/>
  <c r="B257" i="19"/>
  <c r="J257" i="19"/>
  <c r="K257" i="19"/>
  <c r="N257" i="19" a="1"/>
  <c r="N257" i="19" s="1"/>
  <c r="B258" i="19"/>
  <c r="J258" i="19"/>
  <c r="K258" i="19"/>
  <c r="N258" i="19" a="1"/>
  <c r="N258" i="19" s="1"/>
  <c r="B259" i="19"/>
  <c r="J259" i="19"/>
  <c r="K259" i="19"/>
  <c r="N259" i="19" a="1"/>
  <c r="N259" i="19" s="1"/>
  <c r="B260" i="19"/>
  <c r="J260" i="19"/>
  <c r="K260" i="19"/>
  <c r="N260" i="19" a="1"/>
  <c r="N260" i="19" s="1"/>
  <c r="B261" i="19"/>
  <c r="J261" i="19"/>
  <c r="K261" i="19"/>
  <c r="N261" i="19" a="1"/>
  <c r="N261" i="19" s="1"/>
  <c r="B262" i="19"/>
  <c r="J262" i="19"/>
  <c r="K262" i="19"/>
  <c r="N262" i="19" a="1"/>
  <c r="N262" i="19" s="1"/>
  <c r="B263" i="19"/>
  <c r="J263" i="19"/>
  <c r="K263" i="19"/>
  <c r="N263" i="19" a="1"/>
  <c r="N263" i="19" s="1"/>
  <c r="B264" i="19"/>
  <c r="J264" i="19"/>
  <c r="K264" i="19"/>
  <c r="N264" i="19" a="1"/>
  <c r="N264" i="19" s="1"/>
  <c r="B265" i="19"/>
  <c r="J265" i="19"/>
  <c r="K265" i="19"/>
  <c r="N265" i="19" a="1"/>
  <c r="N265" i="19" s="1"/>
  <c r="B266" i="19"/>
  <c r="J266" i="19"/>
  <c r="K266" i="19"/>
  <c r="N266" i="19" a="1"/>
  <c r="N266" i="19" s="1"/>
  <c r="B267" i="19"/>
  <c r="J267" i="19"/>
  <c r="K267" i="19"/>
  <c r="N267" i="19" a="1"/>
  <c r="N267" i="19" s="1"/>
  <c r="B268" i="19"/>
  <c r="J268" i="19"/>
  <c r="K268" i="19"/>
  <c r="N268" i="19" a="1"/>
  <c r="N268" i="19" s="1"/>
  <c r="B269" i="19"/>
  <c r="J269" i="19"/>
  <c r="K269" i="19"/>
  <c r="N269" i="19" a="1"/>
  <c r="N269" i="19" s="1"/>
  <c r="B270" i="19"/>
  <c r="J270" i="19"/>
  <c r="K270" i="19"/>
  <c r="N270" i="19" a="1"/>
  <c r="N270" i="19" s="1"/>
  <c r="B271" i="19"/>
  <c r="J271" i="19"/>
  <c r="K271" i="19"/>
  <c r="L271" i="19" s="1"/>
  <c r="N271" i="19" a="1"/>
  <c r="N271" i="19" s="1"/>
  <c r="B272" i="19"/>
  <c r="J272" i="19"/>
  <c r="K272" i="19"/>
  <c r="N272" i="19" a="1"/>
  <c r="N272" i="19" s="1"/>
  <c r="B273" i="19"/>
  <c r="J273" i="19"/>
  <c r="K273" i="19"/>
  <c r="N273" i="19" a="1"/>
  <c r="N273" i="19" s="1"/>
  <c r="B274" i="19"/>
  <c r="J274" i="19"/>
  <c r="K274" i="19"/>
  <c r="N274" i="19" a="1"/>
  <c r="N274" i="19" s="1"/>
  <c r="B275" i="19"/>
  <c r="J275" i="19"/>
  <c r="K275" i="19"/>
  <c r="N275" i="19" a="1"/>
  <c r="N275" i="19" s="1"/>
  <c r="B276" i="19"/>
  <c r="J276" i="19"/>
  <c r="K276" i="19"/>
  <c r="N276" i="19" a="1"/>
  <c r="N276" i="19" s="1"/>
  <c r="B277" i="19"/>
  <c r="J277" i="19"/>
  <c r="K277" i="19"/>
  <c r="N277" i="19" a="1"/>
  <c r="N277" i="19" s="1"/>
  <c r="B278" i="19"/>
  <c r="J278" i="19"/>
  <c r="K278" i="19"/>
  <c r="N278" i="19" a="1"/>
  <c r="N278" i="19" s="1"/>
  <c r="B279" i="19"/>
  <c r="J279" i="19"/>
  <c r="K279" i="19"/>
  <c r="N279" i="19" a="1"/>
  <c r="N279" i="19" s="1"/>
  <c r="B280" i="19"/>
  <c r="J280" i="19"/>
  <c r="K280" i="19"/>
  <c r="N280" i="19" a="1"/>
  <c r="N280" i="19" s="1"/>
  <c r="B281" i="19"/>
  <c r="J281" i="19"/>
  <c r="K281" i="19"/>
  <c r="N281" i="19" a="1"/>
  <c r="N281" i="19" s="1"/>
  <c r="B282" i="19"/>
  <c r="J282" i="19"/>
  <c r="K282" i="19"/>
  <c r="N282" i="19" a="1"/>
  <c r="N282" i="19" s="1"/>
  <c r="B283" i="19"/>
  <c r="J283" i="19"/>
  <c r="K283" i="19"/>
  <c r="N283" i="19" a="1"/>
  <c r="N283" i="19" s="1"/>
  <c r="B284" i="19"/>
  <c r="J284" i="19"/>
  <c r="K284" i="19"/>
  <c r="N284" i="19" a="1"/>
  <c r="N284" i="19" s="1"/>
  <c r="B285" i="19"/>
  <c r="J285" i="19"/>
  <c r="K285" i="19"/>
  <c r="N285" i="19" a="1"/>
  <c r="N285" i="19" s="1"/>
  <c r="B286" i="19"/>
  <c r="J286" i="19"/>
  <c r="K286" i="19"/>
  <c r="N286" i="19" a="1"/>
  <c r="N286" i="19" s="1"/>
  <c r="B287" i="19"/>
  <c r="J287" i="19"/>
  <c r="K287" i="19"/>
  <c r="N287" i="19" a="1"/>
  <c r="N287" i="19" s="1"/>
  <c r="B288" i="19"/>
  <c r="J288" i="19"/>
  <c r="K288" i="19"/>
  <c r="N288" i="19" a="1"/>
  <c r="N288" i="19" s="1"/>
  <c r="B289" i="19"/>
  <c r="J289" i="19"/>
  <c r="K289" i="19"/>
  <c r="N289" i="19" a="1"/>
  <c r="N289" i="19" s="1"/>
  <c r="B290" i="19"/>
  <c r="J290" i="19"/>
  <c r="K290" i="19"/>
  <c r="N290" i="19" a="1"/>
  <c r="N290" i="19" s="1"/>
  <c r="B291" i="19"/>
  <c r="J291" i="19"/>
  <c r="K291" i="19"/>
  <c r="L291" i="19" s="1"/>
  <c r="N291" i="19" a="1"/>
  <c r="N291" i="19" s="1"/>
  <c r="B292" i="19"/>
  <c r="J292" i="19"/>
  <c r="K292" i="19"/>
  <c r="N292" i="19" a="1"/>
  <c r="N292" i="19" s="1"/>
  <c r="B293" i="19"/>
  <c r="J293" i="19"/>
  <c r="K293" i="19"/>
  <c r="N293" i="19" a="1"/>
  <c r="N293" i="19" s="1"/>
  <c r="B294" i="19"/>
  <c r="J294" i="19"/>
  <c r="K294" i="19"/>
  <c r="N294" i="19" a="1"/>
  <c r="N294" i="19" s="1"/>
  <c r="B295" i="19"/>
  <c r="J295" i="19"/>
  <c r="K295" i="19"/>
  <c r="L295" i="19" s="1"/>
  <c r="N295" i="19" a="1"/>
  <c r="N295" i="19" s="1"/>
  <c r="B296" i="19"/>
  <c r="J296" i="19"/>
  <c r="K296" i="19"/>
  <c r="N296" i="19" a="1"/>
  <c r="N296" i="19" s="1"/>
  <c r="B297" i="19"/>
  <c r="J297" i="19"/>
  <c r="K297" i="19"/>
  <c r="N297" i="19" a="1"/>
  <c r="N297" i="19" s="1"/>
  <c r="B298" i="19"/>
  <c r="J298" i="19"/>
  <c r="K298" i="19"/>
  <c r="N298" i="19" a="1"/>
  <c r="N298" i="19" s="1"/>
  <c r="B299" i="19"/>
  <c r="J299" i="19"/>
  <c r="K299" i="19"/>
  <c r="N299" i="19" a="1"/>
  <c r="N299" i="19" s="1"/>
  <c r="B300" i="19"/>
  <c r="J300" i="19"/>
  <c r="K300" i="19"/>
  <c r="N300" i="19" a="1"/>
  <c r="N300" i="19" s="1"/>
  <c r="B301" i="19"/>
  <c r="J301" i="19"/>
  <c r="K301" i="19"/>
  <c r="N301" i="19" a="1"/>
  <c r="N301" i="19" s="1"/>
  <c r="B302" i="19"/>
  <c r="J302" i="19"/>
  <c r="K302" i="19"/>
  <c r="N302" i="19" a="1"/>
  <c r="N302" i="19" s="1"/>
  <c r="B303" i="19"/>
  <c r="J303" i="19"/>
  <c r="K303" i="19"/>
  <c r="L303" i="19" s="1"/>
  <c r="N303" i="19" a="1"/>
  <c r="N303" i="19" s="1"/>
  <c r="B304" i="19"/>
  <c r="J304" i="19"/>
  <c r="K304" i="19"/>
  <c r="N304" i="19" a="1"/>
  <c r="N304" i="19" s="1"/>
  <c r="B305" i="19"/>
  <c r="J305" i="19"/>
  <c r="K305" i="19"/>
  <c r="N305" i="19" a="1"/>
  <c r="N305" i="19" s="1"/>
  <c r="B306" i="19"/>
  <c r="J306" i="19"/>
  <c r="K306" i="19"/>
  <c r="N306" i="19" a="1"/>
  <c r="N306" i="19" s="1"/>
  <c r="B307" i="19"/>
  <c r="J307" i="19"/>
  <c r="K307" i="19"/>
  <c r="N307" i="19" a="1"/>
  <c r="N307" i="19" s="1"/>
  <c r="B308" i="19"/>
  <c r="J308" i="19"/>
  <c r="K308" i="19"/>
  <c r="N308" i="19" a="1"/>
  <c r="N308" i="19" s="1"/>
  <c r="B309" i="19"/>
  <c r="J309" i="19"/>
  <c r="K309" i="19"/>
  <c r="N309" i="19" a="1"/>
  <c r="N309" i="19" s="1"/>
  <c r="B310" i="19"/>
  <c r="J310" i="19"/>
  <c r="K310" i="19"/>
  <c r="N310" i="19" a="1"/>
  <c r="N310" i="19" s="1"/>
  <c r="B311" i="19"/>
  <c r="J311" i="19"/>
  <c r="K311" i="19"/>
  <c r="L311" i="19" s="1"/>
  <c r="N311" i="19" a="1"/>
  <c r="N311" i="19" s="1"/>
  <c r="B312" i="19"/>
  <c r="J312" i="19"/>
  <c r="K312" i="19"/>
  <c r="N312" i="19" a="1"/>
  <c r="N312" i="19" s="1"/>
  <c r="B313" i="19"/>
  <c r="J313" i="19"/>
  <c r="K313" i="19"/>
  <c r="N313" i="19" a="1"/>
  <c r="N313" i="19" s="1"/>
  <c r="B314" i="19"/>
  <c r="J314" i="19"/>
  <c r="K314" i="19"/>
  <c r="N314" i="19" a="1"/>
  <c r="N314" i="19" s="1"/>
  <c r="B315" i="19"/>
  <c r="J315" i="19"/>
  <c r="K315" i="19"/>
  <c r="N315" i="19" a="1"/>
  <c r="N315" i="19" s="1"/>
  <c r="B316" i="19"/>
  <c r="J316" i="19"/>
  <c r="K316" i="19"/>
  <c r="N316" i="19" a="1"/>
  <c r="N316" i="19" s="1"/>
  <c r="B317" i="19"/>
  <c r="J317" i="19"/>
  <c r="K317" i="19"/>
  <c r="N317" i="19" a="1"/>
  <c r="N317" i="19" s="1"/>
  <c r="B318" i="19"/>
  <c r="J318" i="19"/>
  <c r="K318" i="19"/>
  <c r="N318" i="19" a="1"/>
  <c r="N318" i="19" s="1"/>
  <c r="B319" i="19"/>
  <c r="J319" i="19"/>
  <c r="K319" i="19"/>
  <c r="N319" i="19" a="1"/>
  <c r="N319" i="19" s="1"/>
  <c r="B320" i="19"/>
  <c r="J320" i="19"/>
  <c r="K320" i="19"/>
  <c r="N320" i="19" a="1"/>
  <c r="N320" i="19" s="1"/>
  <c r="B321" i="19"/>
  <c r="J321" i="19"/>
  <c r="K321" i="19"/>
  <c r="N321" i="19" a="1"/>
  <c r="N321" i="19" s="1"/>
  <c r="B322" i="19"/>
  <c r="J322" i="19"/>
  <c r="K322" i="19"/>
  <c r="N322" i="19" a="1"/>
  <c r="N322" i="19" s="1"/>
  <c r="B323" i="19"/>
  <c r="J323" i="19"/>
  <c r="K323" i="19"/>
  <c r="N323" i="19" a="1"/>
  <c r="N323" i="19" s="1"/>
  <c r="B324" i="19"/>
  <c r="J324" i="19"/>
  <c r="K324" i="19"/>
  <c r="N324" i="19" a="1"/>
  <c r="N324" i="19" s="1"/>
  <c r="B325" i="19"/>
  <c r="J325" i="19"/>
  <c r="K325" i="19"/>
  <c r="N325" i="19" a="1"/>
  <c r="N325" i="19" s="1"/>
  <c r="B326" i="19"/>
  <c r="J326" i="19"/>
  <c r="K326" i="19"/>
  <c r="N326" i="19" a="1"/>
  <c r="N326" i="19" s="1"/>
  <c r="N474" i="19" a="1"/>
  <c r="N474" i="19" s="1"/>
  <c r="K474" i="19"/>
  <c r="J474" i="19"/>
  <c r="B474" i="19"/>
  <c r="N473" i="19" a="1"/>
  <c r="N473" i="19" s="1"/>
  <c r="K473" i="19"/>
  <c r="J473" i="19"/>
  <c r="B473" i="19"/>
  <c r="N472" i="19" a="1"/>
  <c r="N472" i="19" s="1"/>
  <c r="K472" i="19"/>
  <c r="J472" i="19"/>
  <c r="B472" i="19"/>
  <c r="N471" i="19" a="1"/>
  <c r="N471" i="19" s="1"/>
  <c r="K471" i="19"/>
  <c r="J471" i="19"/>
  <c r="B471" i="19"/>
  <c r="N375" i="19" a="1"/>
  <c r="N375" i="19" s="1"/>
  <c r="K375" i="19"/>
  <c r="J375" i="19"/>
  <c r="B375" i="19"/>
  <c r="N374" i="19" a="1"/>
  <c r="N374" i="19" s="1"/>
  <c r="K374" i="19"/>
  <c r="J374" i="19"/>
  <c r="B374" i="19"/>
  <c r="N328" i="19" a="1"/>
  <c r="N328" i="19" s="1"/>
  <c r="K328" i="19"/>
  <c r="J328" i="19"/>
  <c r="B328" i="19"/>
  <c r="N327" i="19" a="1"/>
  <c r="N327" i="19" s="1"/>
  <c r="K327" i="19"/>
  <c r="J327" i="19"/>
  <c r="B327" i="19"/>
  <c r="L326" i="19" l="1"/>
  <c r="L254" i="19"/>
  <c r="L250" i="19"/>
  <c r="L222" i="19"/>
  <c r="L344" i="19"/>
  <c r="L239" i="19"/>
  <c r="L266" i="19"/>
  <c r="L255" i="19"/>
  <c r="L238" i="19"/>
  <c r="L349" i="19"/>
  <c r="L346" i="19"/>
  <c r="L234" i="19"/>
  <c r="L283" i="19"/>
  <c r="L294" i="19"/>
  <c r="L286" i="19"/>
  <c r="L282" i="19"/>
  <c r="L231" i="19"/>
  <c r="L227" i="19"/>
  <c r="L371" i="19"/>
  <c r="L367" i="19"/>
  <c r="L366" i="19"/>
  <c r="L267" i="19"/>
  <c r="L345" i="19"/>
  <c r="L369" i="19"/>
  <c r="L355" i="19"/>
  <c r="L357" i="19"/>
  <c r="L359" i="19"/>
  <c r="L361" i="19"/>
  <c r="L363" i="19"/>
  <c r="L365" i="19"/>
  <c r="L251" i="19"/>
  <c r="L262" i="19"/>
  <c r="L235" i="19"/>
  <c r="L370" i="19"/>
  <c r="L354" i="19"/>
  <c r="L356" i="19"/>
  <c r="L358" i="19"/>
  <c r="L360" i="19"/>
  <c r="L362" i="19"/>
  <c r="L364" i="19"/>
  <c r="L318" i="19"/>
  <c r="L306" i="19"/>
  <c r="L242" i="19"/>
  <c r="L368" i="19"/>
  <c r="L353" i="19"/>
  <c r="L352" i="19"/>
  <c r="L319" i="19"/>
  <c r="L302" i="19"/>
  <c r="L279" i="19"/>
  <c r="L230" i="19"/>
  <c r="L314" i="19"/>
  <c r="L299" i="19"/>
  <c r="L274" i="19"/>
  <c r="L263" i="19"/>
  <c r="L259" i="19"/>
  <c r="L223" i="19"/>
  <c r="L219" i="19"/>
  <c r="L315" i="19"/>
  <c r="L298" i="19"/>
  <c r="L323" i="19"/>
  <c r="L287" i="19"/>
  <c r="L270" i="19"/>
  <c r="L247" i="19"/>
  <c r="L372" i="19"/>
  <c r="L351" i="19"/>
  <c r="L350" i="19"/>
  <c r="L348" i="19"/>
  <c r="L347" i="19"/>
  <c r="L343" i="19"/>
  <c r="L342" i="19"/>
  <c r="L341" i="19"/>
  <c r="L340" i="19"/>
  <c r="L339" i="19"/>
  <c r="L322" i="19"/>
  <c r="L320" i="19"/>
  <c r="L312" i="19"/>
  <c r="L307" i="19"/>
  <c r="L281" i="19"/>
  <c r="L258" i="19"/>
  <c r="L256" i="19"/>
  <c r="L248" i="19"/>
  <c r="L243" i="19"/>
  <c r="L220" i="19"/>
  <c r="L215" i="19"/>
  <c r="L338" i="19"/>
  <c r="L325" i="19"/>
  <c r="L310" i="19"/>
  <c r="L308" i="19"/>
  <c r="L300" i="19"/>
  <c r="L292" i="19"/>
  <c r="L272" i="19"/>
  <c r="L261" i="19"/>
  <c r="L246" i="19"/>
  <c r="L244" i="19"/>
  <c r="L236" i="19"/>
  <c r="L228" i="19"/>
  <c r="L216" i="19"/>
  <c r="L313" i="19"/>
  <c r="L290" i="19"/>
  <c r="L288" i="19"/>
  <c r="L280" i="19"/>
  <c r="L275" i="19"/>
  <c r="L249" i="19"/>
  <c r="L226" i="19"/>
  <c r="L224" i="19"/>
  <c r="L221" i="19"/>
  <c r="L324" i="19"/>
  <c r="L304" i="19"/>
  <c r="L293" i="19"/>
  <c r="L278" i="19"/>
  <c r="L276" i="19"/>
  <c r="L268" i="19"/>
  <c r="L260" i="19"/>
  <c r="L240" i="19"/>
  <c r="L229" i="19"/>
  <c r="L217" i="19"/>
  <c r="L373" i="19"/>
  <c r="L337" i="19"/>
  <c r="L336" i="19"/>
  <c r="L335" i="19"/>
  <c r="L334" i="19"/>
  <c r="L333" i="19"/>
  <c r="L332" i="19"/>
  <c r="L331" i="19"/>
  <c r="L330" i="19"/>
  <c r="L329" i="19"/>
  <c r="L253" i="19"/>
  <c r="L296" i="19"/>
  <c r="L264" i="19"/>
  <c r="L232" i="19"/>
  <c r="L218" i="19"/>
  <c r="L305" i="19"/>
  <c r="L273" i="19"/>
  <c r="L241" i="19"/>
  <c r="L317" i="19"/>
  <c r="L265" i="19"/>
  <c r="L309" i="19"/>
  <c r="L277" i="19"/>
  <c r="L245" i="19"/>
  <c r="L289" i="19"/>
  <c r="L257" i="19"/>
  <c r="L225" i="19"/>
  <c r="L285" i="19"/>
  <c r="L297" i="19"/>
  <c r="L233" i="19"/>
  <c r="L321" i="19"/>
  <c r="L316" i="19"/>
  <c r="L301" i="19"/>
  <c r="L284" i="19"/>
  <c r="L269" i="19"/>
  <c r="L252" i="19"/>
  <c r="L237" i="19"/>
  <c r="L327" i="19"/>
  <c r="L473" i="19"/>
  <c r="L328" i="19"/>
  <c r="L472" i="19"/>
  <c r="L474" i="19"/>
  <c r="L374" i="19"/>
  <c r="L471" i="19"/>
  <c r="L375" i="19"/>
  <c r="N213" i="19" a="1"/>
  <c r="N213" i="19" s="1"/>
  <c r="K213" i="19"/>
  <c r="J213" i="19"/>
  <c r="B213" i="19"/>
  <c r="N212" i="19" a="1"/>
  <c r="N212" i="19" s="1"/>
  <c r="K212" i="19"/>
  <c r="J212" i="19"/>
  <c r="B212" i="19"/>
  <c r="N211" i="19" a="1"/>
  <c r="N211" i="19" s="1"/>
  <c r="K211" i="19"/>
  <c r="J211" i="19"/>
  <c r="B211" i="19"/>
  <c r="N210" i="19" a="1"/>
  <c r="N210" i="19" s="1"/>
  <c r="K210" i="19"/>
  <c r="J210" i="19"/>
  <c r="B210" i="19"/>
  <c r="N209" i="19" a="1"/>
  <c r="N209" i="19" s="1"/>
  <c r="K209" i="19"/>
  <c r="J209" i="19"/>
  <c r="B209" i="19"/>
  <c r="N208" i="19" a="1"/>
  <c r="N208" i="19" s="1"/>
  <c r="K208" i="19"/>
  <c r="J208" i="19"/>
  <c r="B208" i="19"/>
  <c r="N207" i="19" a="1"/>
  <c r="N207" i="19" s="1"/>
  <c r="K207" i="19"/>
  <c r="J207" i="19"/>
  <c r="B207" i="19"/>
  <c r="N206" i="19" a="1"/>
  <c r="N206" i="19" s="1"/>
  <c r="K206" i="19"/>
  <c r="J206" i="19"/>
  <c r="B206" i="19"/>
  <c r="N205" i="19" a="1"/>
  <c r="N205" i="19" s="1"/>
  <c r="K205" i="19"/>
  <c r="J205" i="19"/>
  <c r="B205" i="19"/>
  <c r="N204" i="19" a="1"/>
  <c r="N204" i="19" s="1"/>
  <c r="K204" i="19"/>
  <c r="J204" i="19"/>
  <c r="B204" i="19"/>
  <c r="N203" i="19" a="1"/>
  <c r="N203" i="19" s="1"/>
  <c r="K203" i="19"/>
  <c r="J203" i="19"/>
  <c r="B203" i="19"/>
  <c r="N202" i="19" a="1"/>
  <c r="N202" i="19" s="1"/>
  <c r="K202" i="19"/>
  <c r="J202" i="19"/>
  <c r="B202" i="19"/>
  <c r="N201" i="19" a="1"/>
  <c r="N201" i="19" s="1"/>
  <c r="K201" i="19"/>
  <c r="J201" i="19"/>
  <c r="B201" i="19"/>
  <c r="N200" i="19" a="1"/>
  <c r="N200" i="19" s="1"/>
  <c r="K200" i="19"/>
  <c r="J200" i="19"/>
  <c r="B200" i="19"/>
  <c r="N199" i="19" a="1"/>
  <c r="N199" i="19" s="1"/>
  <c r="K199" i="19"/>
  <c r="J199" i="19"/>
  <c r="B199" i="19"/>
  <c r="N198" i="19" a="1"/>
  <c r="N198" i="19" s="1"/>
  <c r="K198" i="19"/>
  <c r="J198" i="19"/>
  <c r="B198" i="19"/>
  <c r="N197" i="19" a="1"/>
  <c r="N197" i="19" s="1"/>
  <c r="K197" i="19"/>
  <c r="J197" i="19"/>
  <c r="B197" i="19"/>
  <c r="N196" i="19" a="1"/>
  <c r="N196" i="19" s="1"/>
  <c r="K196" i="19"/>
  <c r="J196" i="19"/>
  <c r="B196" i="19"/>
  <c r="N195" i="19" a="1"/>
  <c r="N195" i="19" s="1"/>
  <c r="K195" i="19"/>
  <c r="J195" i="19"/>
  <c r="B195" i="19"/>
  <c r="N194" i="19" a="1"/>
  <c r="N194" i="19" s="1"/>
  <c r="K194" i="19"/>
  <c r="J194" i="19"/>
  <c r="B194" i="19"/>
  <c r="N193" i="19" a="1"/>
  <c r="N193" i="19" s="1"/>
  <c r="K193" i="19"/>
  <c r="J193" i="19"/>
  <c r="B193" i="19"/>
  <c r="N192" i="19" a="1"/>
  <c r="N192" i="19" s="1"/>
  <c r="K192" i="19"/>
  <c r="J192" i="19"/>
  <c r="B192" i="19"/>
  <c r="N191" i="19" a="1"/>
  <c r="N191" i="19" s="1"/>
  <c r="K191" i="19"/>
  <c r="J191" i="19"/>
  <c r="B191" i="19"/>
  <c r="N190" i="19" a="1"/>
  <c r="N190" i="19" s="1"/>
  <c r="K190" i="19"/>
  <c r="J190" i="19"/>
  <c r="B190" i="19"/>
  <c r="N189" i="19" a="1"/>
  <c r="N189" i="19" s="1"/>
  <c r="K189" i="19"/>
  <c r="J189" i="19"/>
  <c r="B189" i="19"/>
  <c r="N188" i="19" a="1"/>
  <c r="N188" i="19" s="1"/>
  <c r="K188" i="19"/>
  <c r="J188" i="19"/>
  <c r="B188" i="19"/>
  <c r="N187" i="19" a="1"/>
  <c r="N187" i="19" s="1"/>
  <c r="K187" i="19"/>
  <c r="J187" i="19"/>
  <c r="B187" i="19"/>
  <c r="N186" i="19" a="1"/>
  <c r="N186" i="19" s="1"/>
  <c r="K186" i="19"/>
  <c r="J186" i="19"/>
  <c r="B186" i="19"/>
  <c r="N185" i="19" a="1"/>
  <c r="N185" i="19" s="1"/>
  <c r="K185" i="19"/>
  <c r="J185" i="19"/>
  <c r="B185" i="19"/>
  <c r="N184" i="19" a="1"/>
  <c r="N184" i="19" s="1"/>
  <c r="K184" i="19"/>
  <c r="J184" i="19"/>
  <c r="B184" i="19"/>
  <c r="N183" i="19" a="1"/>
  <c r="N183" i="19" s="1"/>
  <c r="K183" i="19"/>
  <c r="J183" i="19"/>
  <c r="B183" i="19"/>
  <c r="N182" i="19" a="1"/>
  <c r="N182" i="19" s="1"/>
  <c r="K182" i="19"/>
  <c r="J182" i="19"/>
  <c r="B182" i="19"/>
  <c r="N181" i="19" a="1"/>
  <c r="N181" i="19" s="1"/>
  <c r="K181" i="19"/>
  <c r="J181" i="19"/>
  <c r="B181" i="19"/>
  <c r="N180" i="19" a="1"/>
  <c r="N180" i="19" s="1"/>
  <c r="K180" i="19"/>
  <c r="J180" i="19"/>
  <c r="B180" i="19"/>
  <c r="N477" i="19" a="1"/>
  <c r="N477" i="19" s="1"/>
  <c r="K477" i="19"/>
  <c r="J477" i="19"/>
  <c r="B477" i="19"/>
  <c r="N476" i="19" a="1"/>
  <c r="N476" i="19" s="1"/>
  <c r="K476" i="19"/>
  <c r="J476" i="19"/>
  <c r="B476" i="19"/>
  <c r="N475" i="19" a="1"/>
  <c r="N475" i="19" s="1"/>
  <c r="K475" i="19"/>
  <c r="J475" i="19"/>
  <c r="B475" i="19"/>
  <c r="N214" i="19" a="1"/>
  <c r="N214" i="19" s="1"/>
  <c r="K214" i="19"/>
  <c r="J214" i="19"/>
  <c r="B214" i="19"/>
  <c r="B482" i="19"/>
  <c r="B481" i="19"/>
  <c r="B480" i="19"/>
  <c r="B479" i="19"/>
  <c r="B478"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J122" i="19"/>
  <c r="N164" i="19" a="1"/>
  <c r="N164" i="19" s="1"/>
  <c r="K164" i="19"/>
  <c r="J164" i="19"/>
  <c r="N163" i="19" a="1"/>
  <c r="N163" i="19" s="1"/>
  <c r="K163" i="19"/>
  <c r="J163" i="19"/>
  <c r="N162" i="19" a="1"/>
  <c r="N162" i="19" s="1"/>
  <c r="K162" i="19"/>
  <c r="J162" i="19"/>
  <c r="N161" i="19" a="1"/>
  <c r="N161" i="19" s="1"/>
  <c r="K161" i="19"/>
  <c r="J161" i="19"/>
  <c r="N160" i="19" a="1"/>
  <c r="N160" i="19" s="1"/>
  <c r="K160" i="19"/>
  <c r="J160" i="19"/>
  <c r="N159" i="19" a="1"/>
  <c r="N159" i="19" s="1"/>
  <c r="K159" i="19"/>
  <c r="J159" i="19"/>
  <c r="N158" i="19" a="1"/>
  <c r="N158" i="19" s="1"/>
  <c r="K158" i="19"/>
  <c r="J158" i="19"/>
  <c r="N157" i="19" a="1"/>
  <c r="N157" i="19" s="1"/>
  <c r="K157" i="19"/>
  <c r="J157" i="19"/>
  <c r="N156" i="19" a="1"/>
  <c r="N156" i="19" s="1"/>
  <c r="K156" i="19"/>
  <c r="J156" i="19"/>
  <c r="N155" i="19" a="1"/>
  <c r="N155" i="19" s="1"/>
  <c r="K155" i="19"/>
  <c r="J155" i="19"/>
  <c r="N154" i="19" a="1"/>
  <c r="N154" i="19" s="1"/>
  <c r="K154" i="19"/>
  <c r="J154" i="19"/>
  <c r="N153" i="19" a="1"/>
  <c r="N153" i="19" s="1"/>
  <c r="K153" i="19"/>
  <c r="J153" i="19"/>
  <c r="N152" i="19" a="1"/>
  <c r="N152" i="19" s="1"/>
  <c r="K152" i="19"/>
  <c r="J152" i="19"/>
  <c r="N151" i="19" a="1"/>
  <c r="N151" i="19" s="1"/>
  <c r="K151" i="19"/>
  <c r="J151" i="19"/>
  <c r="N150" i="19" a="1"/>
  <c r="N150" i="19" s="1"/>
  <c r="K150" i="19"/>
  <c r="J150" i="19"/>
  <c r="N149" i="19" a="1"/>
  <c r="N149" i="19" s="1"/>
  <c r="K149" i="19"/>
  <c r="J149" i="19"/>
  <c r="N148" i="19" a="1"/>
  <c r="N148" i="19" s="1"/>
  <c r="K148" i="19"/>
  <c r="J148" i="19"/>
  <c r="N147" i="19" a="1"/>
  <c r="N147" i="19" s="1"/>
  <c r="K147" i="19"/>
  <c r="J147" i="19"/>
  <c r="N146" i="19" a="1"/>
  <c r="N146" i="19" s="1"/>
  <c r="K146" i="19"/>
  <c r="J146" i="19"/>
  <c r="N145" i="19" a="1"/>
  <c r="N145" i="19" s="1"/>
  <c r="K145" i="19"/>
  <c r="J145" i="19"/>
  <c r="N144" i="19" a="1"/>
  <c r="N144" i="19" s="1"/>
  <c r="K144" i="19"/>
  <c r="J144" i="19"/>
  <c r="N143" i="19" a="1"/>
  <c r="N143" i="19" s="1"/>
  <c r="K143" i="19"/>
  <c r="J143" i="19"/>
  <c r="N142" i="19" a="1"/>
  <c r="N142" i="19" s="1"/>
  <c r="K142" i="19"/>
  <c r="J142" i="19"/>
  <c r="N141" i="19" a="1"/>
  <c r="N141" i="19" s="1"/>
  <c r="K141" i="19"/>
  <c r="J141" i="19"/>
  <c r="N140" i="19" a="1"/>
  <c r="N140" i="19" s="1"/>
  <c r="K140" i="19"/>
  <c r="J140" i="19"/>
  <c r="N139" i="19" a="1"/>
  <c r="N139" i="19" s="1"/>
  <c r="K139" i="19"/>
  <c r="J139" i="19"/>
  <c r="N138" i="19" a="1"/>
  <c r="N138" i="19" s="1"/>
  <c r="K138" i="19"/>
  <c r="J138" i="19"/>
  <c r="N137" i="19" a="1"/>
  <c r="N137" i="19" s="1"/>
  <c r="K137" i="19"/>
  <c r="J137" i="19"/>
  <c r="N136" i="19" a="1"/>
  <c r="N136" i="19" s="1"/>
  <c r="K136" i="19"/>
  <c r="J136" i="19"/>
  <c r="N135" i="19" a="1"/>
  <c r="N135" i="19" s="1"/>
  <c r="K135" i="19"/>
  <c r="J135" i="19"/>
  <c r="N134" i="19" a="1"/>
  <c r="N134" i="19" s="1"/>
  <c r="K134" i="19"/>
  <c r="J134" i="19"/>
  <c r="N133" i="19" a="1"/>
  <c r="N133" i="19" s="1"/>
  <c r="K133" i="19"/>
  <c r="J133" i="19"/>
  <c r="N132" i="19" a="1"/>
  <c r="N132" i="19" s="1"/>
  <c r="K132" i="19"/>
  <c r="J132" i="19"/>
  <c r="N131" i="19" a="1"/>
  <c r="N131" i="19" s="1"/>
  <c r="K131" i="19"/>
  <c r="J131" i="19"/>
  <c r="N130" i="19" a="1"/>
  <c r="N130" i="19" s="1"/>
  <c r="K130" i="19"/>
  <c r="J130" i="19"/>
  <c r="N129" i="19" a="1"/>
  <c r="N129" i="19" s="1"/>
  <c r="K129" i="19"/>
  <c r="J129" i="19"/>
  <c r="N128" i="19" a="1"/>
  <c r="N128" i="19" s="1"/>
  <c r="K128" i="19"/>
  <c r="J128" i="19"/>
  <c r="N127" i="19" a="1"/>
  <c r="N127" i="19" s="1"/>
  <c r="K127" i="19"/>
  <c r="J127" i="19"/>
  <c r="N126" i="19" a="1"/>
  <c r="N126" i="19" s="1"/>
  <c r="K126" i="19"/>
  <c r="J126" i="19"/>
  <c r="N125" i="19" a="1"/>
  <c r="N125" i="19" s="1"/>
  <c r="K125" i="19"/>
  <c r="J125" i="19"/>
  <c r="N124" i="19" a="1"/>
  <c r="N124" i="19" s="1"/>
  <c r="K124" i="19"/>
  <c r="J124" i="19"/>
  <c r="N123" i="19" a="1"/>
  <c r="N123" i="19" s="1"/>
  <c r="K123" i="19"/>
  <c r="J123" i="19"/>
  <c r="N122" i="19" a="1"/>
  <c r="N122" i="19" s="1"/>
  <c r="K122" i="19"/>
  <c r="N121" i="19" a="1"/>
  <c r="N121" i="19" s="1"/>
  <c r="K121" i="19"/>
  <c r="J121" i="19"/>
  <c r="N120" i="19" a="1"/>
  <c r="N120" i="19" s="1"/>
  <c r="K120" i="19"/>
  <c r="J120" i="19"/>
  <c r="N119" i="19" a="1"/>
  <c r="N119" i="19" s="1"/>
  <c r="K119" i="19"/>
  <c r="J119" i="19"/>
  <c r="N118" i="19" a="1"/>
  <c r="N118" i="19" s="1"/>
  <c r="K118" i="19"/>
  <c r="J118" i="19"/>
  <c r="N117" i="19" a="1"/>
  <c r="N117" i="19" s="1"/>
  <c r="K117" i="19"/>
  <c r="J117" i="19"/>
  <c r="N116" i="19" a="1"/>
  <c r="N116" i="19" s="1"/>
  <c r="K116" i="19"/>
  <c r="J116" i="19"/>
  <c r="N115" i="19" a="1"/>
  <c r="N115" i="19" s="1"/>
  <c r="K115" i="19"/>
  <c r="J115" i="19"/>
  <c r="N114" i="19" a="1"/>
  <c r="N114" i="19" s="1"/>
  <c r="K114" i="19"/>
  <c r="J114" i="19"/>
  <c r="N113" i="19" a="1"/>
  <c r="N113" i="19" s="1"/>
  <c r="K113" i="19"/>
  <c r="J113" i="19"/>
  <c r="N179" i="19" a="1"/>
  <c r="N179" i="19" s="1"/>
  <c r="K179" i="19"/>
  <c r="J179" i="19"/>
  <c r="N178" i="19" a="1"/>
  <c r="N178" i="19" s="1"/>
  <c r="K178" i="19"/>
  <c r="J178" i="19"/>
  <c r="N177" i="19" a="1"/>
  <c r="N177" i="19" s="1"/>
  <c r="K177" i="19"/>
  <c r="J177" i="19"/>
  <c r="N176" i="19" a="1"/>
  <c r="N176" i="19" s="1"/>
  <c r="K176" i="19"/>
  <c r="J176" i="19"/>
  <c r="N175" i="19" a="1"/>
  <c r="N175" i="19" s="1"/>
  <c r="K175" i="19"/>
  <c r="J175" i="19"/>
  <c r="N174" i="19" a="1"/>
  <c r="N174" i="19" s="1"/>
  <c r="K174" i="19"/>
  <c r="J174" i="19"/>
  <c r="N173" i="19" a="1"/>
  <c r="N173" i="19" s="1"/>
  <c r="K173" i="19"/>
  <c r="J173" i="19"/>
  <c r="N172" i="19" a="1"/>
  <c r="N172" i="19" s="1"/>
  <c r="K172" i="19"/>
  <c r="J172" i="19"/>
  <c r="N171" i="19" a="1"/>
  <c r="N171" i="19" s="1"/>
  <c r="K171" i="19"/>
  <c r="J171" i="19"/>
  <c r="N170" i="19" a="1"/>
  <c r="N170" i="19" s="1"/>
  <c r="K170" i="19"/>
  <c r="J170" i="19"/>
  <c r="N169" i="19" a="1"/>
  <c r="N169" i="19" s="1"/>
  <c r="K169" i="19"/>
  <c r="J169" i="19"/>
  <c r="N168" i="19" a="1"/>
  <c r="N168" i="19" s="1"/>
  <c r="K168" i="19"/>
  <c r="J168" i="19"/>
  <c r="N167" i="19" a="1"/>
  <c r="N167" i="19" s="1"/>
  <c r="K167" i="19"/>
  <c r="J167" i="19"/>
  <c r="N166" i="19" a="1"/>
  <c r="N166" i="19" s="1"/>
  <c r="K166" i="19"/>
  <c r="J166" i="19"/>
  <c r="N165" i="19" a="1"/>
  <c r="N165" i="19" s="1"/>
  <c r="K165" i="19"/>
  <c r="J165" i="19"/>
  <c r="N110" i="19" a="1"/>
  <c r="N110" i="19" s="1"/>
  <c r="K110" i="19"/>
  <c r="J110" i="19"/>
  <c r="N109" i="19" a="1"/>
  <c r="N109" i="19" s="1"/>
  <c r="K109" i="19"/>
  <c r="J109" i="19"/>
  <c r="N108" i="19" a="1"/>
  <c r="N108" i="19" s="1"/>
  <c r="K108" i="19"/>
  <c r="J108" i="19"/>
  <c r="N107" i="19" a="1"/>
  <c r="N107" i="19" s="1"/>
  <c r="K107" i="19"/>
  <c r="J107" i="19"/>
  <c r="N106" i="19" a="1"/>
  <c r="N106" i="19" s="1"/>
  <c r="K106" i="19"/>
  <c r="J106" i="19"/>
  <c r="N105" i="19" a="1"/>
  <c r="N105" i="19" s="1"/>
  <c r="K105" i="19"/>
  <c r="J105" i="19"/>
  <c r="N104" i="19" a="1"/>
  <c r="N104" i="19" s="1"/>
  <c r="K104" i="19"/>
  <c r="J104" i="19"/>
  <c r="N103" i="19" a="1"/>
  <c r="N103" i="19" s="1"/>
  <c r="K103" i="19"/>
  <c r="J103" i="19"/>
  <c r="N102" i="19" a="1"/>
  <c r="N102" i="19" s="1"/>
  <c r="K102" i="19"/>
  <c r="J102" i="19"/>
  <c r="N101" i="19" a="1"/>
  <c r="N101" i="19" s="1"/>
  <c r="K101" i="19"/>
  <c r="J101" i="19"/>
  <c r="N100" i="19" a="1"/>
  <c r="N100" i="19" s="1"/>
  <c r="K100" i="19"/>
  <c r="J100" i="19"/>
  <c r="N99" i="19" a="1"/>
  <c r="N99" i="19" s="1"/>
  <c r="K99" i="19"/>
  <c r="J99" i="19"/>
  <c r="N98" i="19" a="1"/>
  <c r="N98" i="19" s="1"/>
  <c r="K98" i="19"/>
  <c r="J98" i="19"/>
  <c r="N97" i="19" a="1"/>
  <c r="N97" i="19" s="1"/>
  <c r="K97" i="19"/>
  <c r="J97" i="19"/>
  <c r="N96" i="19" a="1"/>
  <c r="N96" i="19" s="1"/>
  <c r="K96" i="19"/>
  <c r="J96" i="19"/>
  <c r="L213" i="19" l="1"/>
  <c r="L211" i="19"/>
  <c r="L209" i="19"/>
  <c r="L207" i="19"/>
  <c r="L203" i="19"/>
  <c r="L202" i="19"/>
  <c r="L206" i="19"/>
  <c r="L208" i="19"/>
  <c r="L199" i="19"/>
  <c r="L197" i="19"/>
  <c r="L195" i="19"/>
  <c r="L193" i="19"/>
  <c r="L191" i="19"/>
  <c r="L190" i="19"/>
  <c r="L187" i="19"/>
  <c r="L186" i="19"/>
  <c r="L183" i="19"/>
  <c r="L181" i="19"/>
  <c r="L192" i="19"/>
  <c r="L194" i="19"/>
  <c r="L201" i="19"/>
  <c r="L214" i="19"/>
  <c r="L476" i="19"/>
  <c r="L196" i="19"/>
  <c r="L212" i="19"/>
  <c r="L182" i="19"/>
  <c r="L189" i="19"/>
  <c r="L198" i="19"/>
  <c r="L205" i="19"/>
  <c r="L185" i="19"/>
  <c r="L210" i="19"/>
  <c r="L180" i="19"/>
  <c r="L184" i="19"/>
  <c r="L200" i="19"/>
  <c r="L475" i="19"/>
  <c r="L477" i="19"/>
  <c r="L188" i="19"/>
  <c r="L204" i="19"/>
  <c r="L179" i="19"/>
  <c r="L171" i="19"/>
  <c r="L168" i="19"/>
  <c r="L167" i="19"/>
  <c r="L163" i="19"/>
  <c r="L170" i="19"/>
  <c r="L135" i="19"/>
  <c r="L158" i="19"/>
  <c r="L124" i="19"/>
  <c r="L172" i="19"/>
  <c r="L164" i="19"/>
  <c r="L162" i="19"/>
  <c r="L166" i="19"/>
  <c r="L160" i="19"/>
  <c r="L157" i="19"/>
  <c r="L156" i="19"/>
  <c r="L154" i="19"/>
  <c r="L153" i="19"/>
  <c r="L151" i="19"/>
  <c r="L150" i="19"/>
  <c r="L148" i="19"/>
  <c r="L147" i="19"/>
  <c r="L146" i="19"/>
  <c r="L142" i="19"/>
  <c r="L141" i="19"/>
  <c r="L138" i="19"/>
  <c r="L134" i="19"/>
  <c r="L173" i="19"/>
  <c r="L133" i="19"/>
  <c r="L140" i="19"/>
  <c r="L149" i="19"/>
  <c r="L137" i="19"/>
  <c r="L144" i="19"/>
  <c r="L139" i="19"/>
  <c r="L155" i="19"/>
  <c r="L143" i="19"/>
  <c r="L159" i="19"/>
  <c r="L136" i="19"/>
  <c r="L145" i="19"/>
  <c r="L152" i="19"/>
  <c r="L161" i="19"/>
  <c r="L132" i="19"/>
  <c r="L131" i="19"/>
  <c r="L130" i="19"/>
  <c r="L129" i="19"/>
  <c r="L128" i="19"/>
  <c r="L127" i="19"/>
  <c r="L126" i="19"/>
  <c r="L125" i="19"/>
  <c r="L123" i="19"/>
  <c r="L122" i="19"/>
  <c r="L121" i="19"/>
  <c r="L120" i="19"/>
  <c r="L119" i="19"/>
  <c r="L118" i="19"/>
  <c r="L117" i="19"/>
  <c r="L116" i="19"/>
  <c r="L115" i="19"/>
  <c r="L114" i="19"/>
  <c r="L113" i="19"/>
  <c r="L176" i="19"/>
  <c r="L178" i="19"/>
  <c r="L165" i="19"/>
  <c r="L169" i="19"/>
  <c r="L175" i="19"/>
  <c r="L174" i="19"/>
  <c r="L177" i="19"/>
  <c r="L97" i="19"/>
  <c r="L110" i="19"/>
  <c r="L109" i="19"/>
  <c r="L108" i="19"/>
  <c r="L107" i="19"/>
  <c r="L106" i="19"/>
  <c r="L105" i="19"/>
  <c r="L104" i="19"/>
  <c r="L103" i="19"/>
  <c r="L102" i="19"/>
  <c r="L101" i="19"/>
  <c r="L100" i="19"/>
  <c r="L99" i="19"/>
  <c r="L98" i="19"/>
  <c r="L96" i="19"/>
  <c r="J71" i="19"/>
  <c r="J31" i="19"/>
  <c r="K18" i="19"/>
  <c r="N70" i="19" a="1"/>
  <c r="N70" i="19" s="1"/>
  <c r="K70" i="19"/>
  <c r="J70" i="19"/>
  <c r="N69" i="19" a="1"/>
  <c r="N69" i="19" s="1"/>
  <c r="K69" i="19"/>
  <c r="J69" i="19"/>
  <c r="N68" i="19" a="1"/>
  <c r="N68" i="19" s="1"/>
  <c r="K68" i="19"/>
  <c r="J68" i="19"/>
  <c r="N67" i="19" a="1"/>
  <c r="N67" i="19" s="1"/>
  <c r="K67" i="19"/>
  <c r="J67" i="19"/>
  <c r="N66" i="19" a="1"/>
  <c r="N66" i="19" s="1"/>
  <c r="K66" i="19"/>
  <c r="J66" i="19"/>
  <c r="N65" i="19" a="1"/>
  <c r="N65" i="19" s="1"/>
  <c r="K65" i="19"/>
  <c r="J65" i="19"/>
  <c r="N64" i="19" a="1"/>
  <c r="N64" i="19" s="1"/>
  <c r="K64" i="19"/>
  <c r="J64" i="19"/>
  <c r="N63" i="19" a="1"/>
  <c r="N63" i="19" s="1"/>
  <c r="K63" i="19"/>
  <c r="J63" i="19"/>
  <c r="N62" i="19" a="1"/>
  <c r="N62" i="19" s="1"/>
  <c r="K62" i="19"/>
  <c r="J62" i="19"/>
  <c r="N61" i="19" a="1"/>
  <c r="N61" i="19" s="1"/>
  <c r="K61" i="19"/>
  <c r="J61" i="19"/>
  <c r="N60" i="19" a="1"/>
  <c r="N60" i="19" s="1"/>
  <c r="K60" i="19"/>
  <c r="J60" i="19"/>
  <c r="N59" i="19" a="1"/>
  <c r="N59" i="19" s="1"/>
  <c r="K59" i="19"/>
  <c r="J59" i="19"/>
  <c r="N58" i="19" a="1"/>
  <c r="N58" i="19" s="1"/>
  <c r="K58" i="19"/>
  <c r="J58" i="19"/>
  <c r="N57" i="19" a="1"/>
  <c r="N57" i="19" s="1"/>
  <c r="K57" i="19"/>
  <c r="J57" i="19"/>
  <c r="N56" i="19" a="1"/>
  <c r="N56" i="19" s="1"/>
  <c r="K56" i="19"/>
  <c r="J56" i="19"/>
  <c r="N55" i="19" a="1"/>
  <c r="N55" i="19" s="1"/>
  <c r="K55" i="19"/>
  <c r="J55" i="19"/>
  <c r="N54" i="19" a="1"/>
  <c r="N54" i="19" s="1"/>
  <c r="K54" i="19"/>
  <c r="J54" i="19"/>
  <c r="N53" i="19" a="1"/>
  <c r="N53" i="19" s="1"/>
  <c r="K53" i="19"/>
  <c r="J53" i="19"/>
  <c r="N52" i="19" a="1"/>
  <c r="N52" i="19" s="1"/>
  <c r="K52" i="19"/>
  <c r="J52" i="19"/>
  <c r="N51" i="19" a="1"/>
  <c r="N51" i="19" s="1"/>
  <c r="K51" i="19"/>
  <c r="J51" i="19"/>
  <c r="N50" i="19" a="1"/>
  <c r="N50" i="19" s="1"/>
  <c r="K50" i="19"/>
  <c r="J50" i="19"/>
  <c r="N49" i="19" a="1"/>
  <c r="N49" i="19" s="1"/>
  <c r="K49" i="19"/>
  <c r="J49" i="19"/>
  <c r="N48" i="19" a="1"/>
  <c r="N48" i="19" s="1"/>
  <c r="K48" i="19"/>
  <c r="J48" i="19"/>
  <c r="N47" i="19" a="1"/>
  <c r="N47" i="19" s="1"/>
  <c r="K47" i="19"/>
  <c r="J47" i="19"/>
  <c r="N46" i="19" a="1"/>
  <c r="N46" i="19" s="1"/>
  <c r="K46" i="19"/>
  <c r="J46" i="19"/>
  <c r="N45" i="19" a="1"/>
  <c r="N45" i="19" s="1"/>
  <c r="K45" i="19"/>
  <c r="J45" i="19"/>
  <c r="N44" i="19" a="1"/>
  <c r="N44" i="19" s="1"/>
  <c r="K44" i="19"/>
  <c r="J44" i="19"/>
  <c r="N43" i="19" a="1"/>
  <c r="N43" i="19" s="1"/>
  <c r="K43" i="19"/>
  <c r="J43" i="19"/>
  <c r="N42" i="19" a="1"/>
  <c r="N42" i="19" s="1"/>
  <c r="K42" i="19"/>
  <c r="J42" i="19"/>
  <c r="N41" i="19" a="1"/>
  <c r="N41" i="19" s="1"/>
  <c r="K41" i="19"/>
  <c r="J41" i="19"/>
  <c r="N40" i="19" a="1"/>
  <c r="N40" i="19" s="1"/>
  <c r="K40" i="19"/>
  <c r="J40" i="19"/>
  <c r="N39" i="19" a="1"/>
  <c r="N39" i="19" s="1"/>
  <c r="K39" i="19"/>
  <c r="J39" i="19"/>
  <c r="N38" i="19" a="1"/>
  <c r="N38" i="19" s="1"/>
  <c r="K38" i="19"/>
  <c r="J38" i="19"/>
  <c r="N37" i="19" a="1"/>
  <c r="N37" i="19" s="1"/>
  <c r="K37" i="19"/>
  <c r="J37" i="19"/>
  <c r="N36" i="19" a="1"/>
  <c r="N36" i="19" s="1"/>
  <c r="K36" i="19"/>
  <c r="J36" i="19"/>
  <c r="N35" i="19" a="1"/>
  <c r="N35" i="19" s="1"/>
  <c r="K35" i="19"/>
  <c r="J35" i="19"/>
  <c r="N34" i="19" a="1"/>
  <c r="N34" i="19" s="1"/>
  <c r="K34" i="19"/>
  <c r="J34" i="19"/>
  <c r="N33" i="19" a="1"/>
  <c r="N33" i="19" s="1"/>
  <c r="K33" i="19"/>
  <c r="J33" i="19"/>
  <c r="N32" i="19" a="1"/>
  <c r="N32" i="19" s="1"/>
  <c r="K32" i="19"/>
  <c r="J32" i="19"/>
  <c r="N31" i="19" a="1"/>
  <c r="N31" i="19" s="1"/>
  <c r="K31" i="19"/>
  <c r="K482" i="19"/>
  <c r="K481" i="19"/>
  <c r="K480" i="19"/>
  <c r="K479" i="19"/>
  <c r="K478" i="19"/>
  <c r="K112" i="19"/>
  <c r="K111"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30" i="19"/>
  <c r="K29" i="19"/>
  <c r="K28" i="19"/>
  <c r="K27" i="19"/>
  <c r="K26" i="19"/>
  <c r="K25" i="19"/>
  <c r="K24" i="19"/>
  <c r="K23" i="19"/>
  <c r="K22" i="19"/>
  <c r="K21" i="19"/>
  <c r="K20" i="19"/>
  <c r="K19" i="19"/>
  <c r="K17" i="19"/>
  <c r="K16" i="19"/>
  <c r="K15" i="19"/>
  <c r="J482" i="19"/>
  <c r="J481" i="19"/>
  <c r="J480" i="19"/>
  <c r="J479" i="19"/>
  <c r="J478" i="19"/>
  <c r="J112" i="19"/>
  <c r="J111" i="19"/>
  <c r="J95" i="19"/>
  <c r="J94" i="19"/>
  <c r="J93" i="19"/>
  <c r="J92" i="19"/>
  <c r="J91" i="19"/>
  <c r="J90" i="19"/>
  <c r="J89" i="19"/>
  <c r="J88" i="19"/>
  <c r="J87" i="19"/>
  <c r="J86" i="19"/>
  <c r="J85" i="19"/>
  <c r="J84" i="19"/>
  <c r="J83" i="19"/>
  <c r="J82" i="19"/>
  <c r="J81" i="19"/>
  <c r="J80" i="19"/>
  <c r="J79" i="19"/>
  <c r="J78" i="19"/>
  <c r="J77" i="19"/>
  <c r="J76" i="19"/>
  <c r="J75" i="19"/>
  <c r="J74" i="19"/>
  <c r="J73" i="19"/>
  <c r="J72" i="19"/>
  <c r="J30" i="19"/>
  <c r="J29" i="19"/>
  <c r="J28" i="19"/>
  <c r="J27" i="19"/>
  <c r="J26" i="19"/>
  <c r="J25" i="19"/>
  <c r="J24" i="19"/>
  <c r="J23" i="19"/>
  <c r="J22" i="19"/>
  <c r="J21" i="19"/>
  <c r="J20" i="19"/>
  <c r="J19" i="19"/>
  <c r="J18" i="19"/>
  <c r="J17" i="19"/>
  <c r="J16" i="19"/>
  <c r="J15" i="19"/>
  <c r="N482" i="19" a="1"/>
  <c r="N482" i="19" s="1"/>
  <c r="N481" i="19" a="1"/>
  <c r="N481" i="19" s="1"/>
  <c r="N480" i="19" a="1"/>
  <c r="N480" i="19" s="1"/>
  <c r="N479" i="19" a="1"/>
  <c r="N479" i="19" s="1"/>
  <c r="N478" i="19" a="1"/>
  <c r="N478" i="19" s="1"/>
  <c r="N112" i="19" a="1"/>
  <c r="N112" i="19" s="1"/>
  <c r="N111" i="19" a="1"/>
  <c r="N111" i="19" s="1"/>
  <c r="N95" i="19" a="1"/>
  <c r="N95" i="19" s="1"/>
  <c r="N94" i="19" a="1"/>
  <c r="N94" i="19" s="1"/>
  <c r="N93" i="19" a="1"/>
  <c r="N93" i="19" s="1"/>
  <c r="N92" i="19" a="1"/>
  <c r="N92" i="19" s="1"/>
  <c r="N91" i="19" a="1"/>
  <c r="N91" i="19" s="1"/>
  <c r="N90" i="19" a="1"/>
  <c r="N90" i="19" s="1"/>
  <c r="N89" i="19" a="1"/>
  <c r="N89" i="19" s="1"/>
  <c r="N88" i="19" a="1"/>
  <c r="N88" i="19" s="1"/>
  <c r="N87" i="19" a="1"/>
  <c r="N87" i="19" s="1"/>
  <c r="N86" i="19" a="1"/>
  <c r="N86" i="19" s="1"/>
  <c r="N85" i="19" a="1"/>
  <c r="N85" i="19" s="1"/>
  <c r="N84" i="19" a="1"/>
  <c r="N84" i="19" s="1"/>
  <c r="N83" i="19" a="1"/>
  <c r="N83" i="19" s="1"/>
  <c r="N82" i="19" a="1"/>
  <c r="N82" i="19" s="1"/>
  <c r="N81" i="19" a="1"/>
  <c r="N81" i="19" s="1"/>
  <c r="N80" i="19" a="1"/>
  <c r="N80" i="19" s="1"/>
  <c r="N79" i="19" a="1"/>
  <c r="N79" i="19" s="1"/>
  <c r="N78" i="19" a="1"/>
  <c r="N78" i="19" s="1"/>
  <c r="N77" i="19" a="1"/>
  <c r="N77" i="19" s="1"/>
  <c r="N76" i="19" a="1"/>
  <c r="N76" i="19" s="1"/>
  <c r="N75" i="19" a="1"/>
  <c r="N75" i="19" s="1"/>
  <c r="N74" i="19" a="1"/>
  <c r="N74" i="19" s="1"/>
  <c r="N73" i="19" a="1"/>
  <c r="N73" i="19" s="1"/>
  <c r="N72" i="19" a="1"/>
  <c r="N72" i="19" s="1"/>
  <c r="N71" i="19" a="1"/>
  <c r="N71" i="19" s="1"/>
  <c r="N30" i="19" a="1"/>
  <c r="N30" i="19" s="1"/>
  <c r="N29" i="19" a="1"/>
  <c r="N29" i="19" s="1"/>
  <c r="N28" i="19" a="1"/>
  <c r="N28" i="19" s="1"/>
  <c r="N27" i="19" a="1"/>
  <c r="N27" i="19" s="1"/>
  <c r="N26" i="19" a="1"/>
  <c r="N26" i="19" s="1"/>
  <c r="N25" i="19" a="1"/>
  <c r="N25" i="19" s="1"/>
  <c r="N24" i="19" a="1"/>
  <c r="N24" i="19" s="1"/>
  <c r="N23" i="19" a="1"/>
  <c r="N23" i="19" s="1"/>
  <c r="N22" i="19" a="1"/>
  <c r="N22" i="19" s="1"/>
  <c r="N21" i="19" a="1"/>
  <c r="N21" i="19" s="1"/>
  <c r="N20" i="19" a="1"/>
  <c r="N20" i="19" s="1"/>
  <c r="N19" i="19" a="1"/>
  <c r="N19" i="19" s="1"/>
  <c r="N18" i="19" a="1"/>
  <c r="N18" i="19" s="1"/>
  <c r="N17" i="19" a="1"/>
  <c r="N17" i="19" s="1"/>
  <c r="N16" i="19" a="1"/>
  <c r="N16" i="19" s="1"/>
  <c r="N15" i="19" a="1"/>
  <c r="N15" i="19" s="1"/>
  <c r="L479" i="19" l="1"/>
  <c r="L482" i="19"/>
  <c r="L30" i="19"/>
  <c r="L95" i="19"/>
  <c r="R10" i="19"/>
  <c r="L15" i="19"/>
  <c r="L480" i="19"/>
  <c r="L21" i="19"/>
  <c r="L29" i="19"/>
  <c r="L481" i="19"/>
  <c r="L112" i="19"/>
  <c r="L23" i="19"/>
  <c r="L25" i="19"/>
  <c r="L45" i="19"/>
  <c r="L53" i="19"/>
  <c r="L61" i="19"/>
  <c r="L87" i="19"/>
  <c r="L81" i="19"/>
  <c r="L79" i="19"/>
  <c r="L77" i="19"/>
  <c r="L73" i="19"/>
  <c r="L71" i="19"/>
  <c r="L64" i="19"/>
  <c r="L22" i="19"/>
  <c r="L93" i="19"/>
  <c r="L56" i="19"/>
  <c r="L40" i="19"/>
  <c r="L48" i="19"/>
  <c r="L46" i="19"/>
  <c r="L54" i="19"/>
  <c r="L62" i="19"/>
  <c r="L70" i="19"/>
  <c r="L17" i="19"/>
  <c r="L85" i="19"/>
  <c r="L86" i="19"/>
  <c r="L75" i="19"/>
  <c r="L76" i="19"/>
  <c r="L43" i="19"/>
  <c r="L51" i="19"/>
  <c r="L59" i="19"/>
  <c r="L67" i="19"/>
  <c r="L94" i="19"/>
  <c r="L44" i="19"/>
  <c r="L52" i="19"/>
  <c r="L60" i="19"/>
  <c r="L68" i="19"/>
  <c r="L78" i="19"/>
  <c r="L41" i="19"/>
  <c r="L49" i="19"/>
  <c r="L57" i="19"/>
  <c r="L65" i="19"/>
  <c r="L47" i="19"/>
  <c r="L55" i="19"/>
  <c r="L63" i="19"/>
  <c r="L89" i="19"/>
  <c r="L42" i="19"/>
  <c r="L50" i="19"/>
  <c r="L58" i="19"/>
  <c r="L66" i="19"/>
  <c r="L69" i="19"/>
  <c r="L39" i="19"/>
  <c r="L38" i="19"/>
  <c r="L37" i="19"/>
  <c r="L36" i="19"/>
  <c r="L35" i="19"/>
  <c r="L34" i="19"/>
  <c r="R6" i="19"/>
  <c r="L33" i="19"/>
  <c r="L32" i="19"/>
  <c r="R5" i="19"/>
  <c r="L31" i="19"/>
  <c r="L27" i="19"/>
  <c r="L83" i="19"/>
  <c r="L84" i="19"/>
  <c r="L19" i="19"/>
  <c r="L91" i="19"/>
  <c r="L20" i="19"/>
  <c r="L28" i="19"/>
  <c r="L92" i="19"/>
  <c r="L18" i="19"/>
  <c r="L26" i="19"/>
  <c r="L74" i="19"/>
  <c r="L82" i="19"/>
  <c r="L90" i="19"/>
  <c r="L478" i="19"/>
  <c r="L16" i="19"/>
  <c r="L24" i="19"/>
  <c r="L72" i="19"/>
  <c r="L80" i="19"/>
  <c r="L88" i="19"/>
  <c r="L111" i="19"/>
  <c r="R9" i="19"/>
  <c r="R8" i="19"/>
  <c r="R7" i="19"/>
  <c r="R4" i="19"/>
  <c r="R3" i="19"/>
  <c r="R11" i="19" l="1"/>
  <c r="R2" i="19"/>
  <c r="R12" i="1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<sst xmlns="http://schemas.openxmlformats.org/spreadsheetml/2006/main" count="1279" uniqueCount="633">
  <si>
    <t>買トレード損益</t>
    <rPh sb="0" eb="1">
      <t xml:space="preserve">カイ </t>
    </rPh>
    <rPh sb="5" eb="7">
      <t>ソンエキ</t>
    </rPh>
    <phoneticPr fontId="2"/>
  </si>
  <si>
    <t>売トレード損益</t>
    <rPh sb="0" eb="1">
      <t xml:space="preserve">ウリ </t>
    </rPh>
    <rPh sb="5" eb="7">
      <t>ソンエキ</t>
    </rPh>
    <phoneticPr fontId="2"/>
  </si>
  <si>
    <t>勝率</t>
    <rPh sb="0" eb="2">
      <t>ショウリテゥ</t>
    </rPh>
    <phoneticPr fontId="2"/>
  </si>
  <si>
    <t>総トレード損益</t>
    <rPh sb="0" eb="1">
      <t>ソウトレード</t>
    </rPh>
    <rPh sb="5" eb="7">
      <t>ソンエキ</t>
    </rPh>
    <phoneticPr fontId="2"/>
  </si>
  <si>
    <t>トレード回数</t>
    <phoneticPr fontId="2"/>
  </si>
  <si>
    <t>備考</t>
    <rPh sb="0" eb="2">
      <t>ビコウ</t>
    </rPh>
    <phoneticPr fontId="2"/>
  </si>
  <si>
    <t>平均利益</t>
    <rPh sb="0" eb="2">
      <t>ヘイキn</t>
    </rPh>
    <rPh sb="2" eb="4">
      <t>リエキ</t>
    </rPh>
    <phoneticPr fontId="2"/>
  </si>
  <si>
    <t>平均損失</t>
    <rPh sb="0" eb="1">
      <t>ヘイキn</t>
    </rPh>
    <phoneticPr fontId="2"/>
  </si>
  <si>
    <t>最大利益</t>
    <rPh sb="0" eb="2">
      <t>サイダイ</t>
    </rPh>
    <rPh sb="2" eb="4">
      <t>リエキ</t>
    </rPh>
    <phoneticPr fontId="2"/>
  </si>
  <si>
    <t>最大損失</t>
    <rPh sb="0" eb="1">
      <t>サイダイ</t>
    </rPh>
    <rPh sb="2" eb="4">
      <t>ソンシテゥ</t>
    </rPh>
    <phoneticPr fontId="2"/>
  </si>
  <si>
    <t>買</t>
  </si>
  <si>
    <t>売</t>
  </si>
  <si>
    <t>タイプ</t>
    <phoneticPr fontId="2"/>
  </si>
  <si>
    <t>建値</t>
    <rPh sb="0" eb="2">
      <t>タテネ</t>
    </rPh>
    <phoneticPr fontId="2"/>
  </si>
  <si>
    <t>指値</t>
    <rPh sb="0" eb="2">
      <t>サシネ</t>
    </rPh>
    <phoneticPr fontId="2"/>
  </si>
  <si>
    <t>逆指値</t>
    <rPh sb="0" eb="1">
      <t>ギャク</t>
    </rPh>
    <rPh sb="1" eb="3">
      <t>サシネ</t>
    </rPh>
    <phoneticPr fontId="2"/>
  </si>
  <si>
    <t>リスク</t>
    <phoneticPr fontId="2"/>
  </si>
  <si>
    <t>リワード</t>
    <phoneticPr fontId="2"/>
  </si>
  <si>
    <t>比率</t>
    <rPh sb="0" eb="2">
      <t>ヒリテゥ</t>
    </rPh>
    <phoneticPr fontId="2"/>
  </si>
  <si>
    <t>オープン日時</t>
    <rPh sb="4" eb="6">
      <t>ニティ</t>
    </rPh>
    <phoneticPr fontId="2"/>
  </si>
  <si>
    <t>結果</t>
    <rPh sb="0" eb="2">
      <t>ケッカ</t>
    </rPh>
    <phoneticPr fontId="2"/>
  </si>
  <si>
    <t>2018.04.25 09:29</t>
    <phoneticPr fontId="2"/>
  </si>
  <si>
    <t>2018.05.24 05:29</t>
    <phoneticPr fontId="2"/>
  </si>
  <si>
    <t>①</t>
  </si>
  <si>
    <t>②</t>
  </si>
  <si>
    <t>③</t>
  </si>
  <si>
    <t>トレード期待値</t>
    <rPh sb="0" eb="2">
      <t>トレード</t>
    </rPh>
    <rPh sb="4" eb="7">
      <t>キタイ</t>
    </rPh>
    <phoneticPr fontId="2"/>
  </si>
  <si>
    <t>FIBO</t>
    <phoneticPr fontId="2"/>
  </si>
  <si>
    <t>2018.04.11 22:59</t>
    <phoneticPr fontId="2"/>
  </si>
  <si>
    <t>1時間水平線ブレイク→下降ライン戻りから売り→指値の数pips手前で反発→建値撤退。</t>
    <rPh sb="1" eb="3">
      <t>ジカn</t>
    </rPh>
    <rPh sb="3" eb="6">
      <t>スイ</t>
    </rPh>
    <rPh sb="11" eb="13">
      <t>カコウ</t>
    </rPh>
    <rPh sb="16" eb="17">
      <t>モドリ</t>
    </rPh>
    <rPh sb="20" eb="21">
      <t xml:space="preserve">ウリ </t>
    </rPh>
    <rPh sb="23" eb="25">
      <t>サシネ</t>
    </rPh>
    <rPh sb="26" eb="27">
      <t xml:space="preserve">スウ </t>
    </rPh>
    <rPh sb="31" eb="33">
      <t>テマエ</t>
    </rPh>
    <rPh sb="34" eb="36">
      <t>ハンパテゥ</t>
    </rPh>
    <rPh sb="37" eb="39">
      <t>タテネ</t>
    </rPh>
    <rPh sb="39" eb="41">
      <t>テッタイ</t>
    </rPh>
    <phoneticPr fontId="2"/>
  </si>
  <si>
    <t>4時間足水平線サポート→下降ラインブレイク→押し目から買い→損切</t>
    <rPh sb="1" eb="4">
      <t>ジカn</t>
    </rPh>
    <rPh sb="4" eb="7">
      <t>スイヘイ</t>
    </rPh>
    <rPh sb="12" eb="14">
      <t>カコ</t>
    </rPh>
    <rPh sb="22" eb="23">
      <t>ミギオセィ</t>
    </rPh>
    <rPh sb="27" eb="28">
      <t>カイ</t>
    </rPh>
    <rPh sb="30" eb="32">
      <t>ソンギリ</t>
    </rPh>
    <phoneticPr fontId="2"/>
  </si>
  <si>
    <t>2018.04.12 03:50</t>
    <phoneticPr fontId="2"/>
  </si>
  <si>
    <t>原因考察</t>
    <rPh sb="0" eb="2">
      <t>ゲンイn</t>
    </rPh>
    <rPh sb="2" eb="4">
      <t>コウサテゥ</t>
    </rPh>
    <phoneticPr fontId="2"/>
  </si>
  <si>
    <t>時間帯</t>
    <rPh sb="0" eb="3">
      <t>ジカn</t>
    </rPh>
    <phoneticPr fontId="2"/>
  </si>
  <si>
    <t>パターン</t>
    <phoneticPr fontId="2"/>
  </si>
  <si>
    <t>2018.04.13 03:59</t>
    <phoneticPr fontId="2"/>
  </si>
  <si>
    <t>2018.04.17 17:39</t>
    <phoneticPr fontId="2"/>
  </si>
  <si>
    <t>1時間足水平線ブレイク→水平線サポート→売り→安値更新ならず</t>
    <rPh sb="1" eb="4">
      <t>ジカn</t>
    </rPh>
    <rPh sb="4" eb="5">
      <t>スイヘイ</t>
    </rPh>
    <rPh sb="12" eb="15">
      <t>スイヘイ</t>
    </rPh>
    <rPh sb="20" eb="21">
      <t>ウリ</t>
    </rPh>
    <rPh sb="23" eb="25">
      <t>ヤスネ</t>
    </rPh>
    <rPh sb="25" eb="27">
      <t>コウシn</t>
    </rPh>
    <phoneticPr fontId="2"/>
  </si>
  <si>
    <t>4時間足に対して逆張り</t>
    <rPh sb="1" eb="4">
      <t>ジカn</t>
    </rPh>
    <rPh sb="5" eb="6">
      <t>タイセィ</t>
    </rPh>
    <rPh sb="8" eb="10">
      <t>ギャク</t>
    </rPh>
    <phoneticPr fontId="2"/>
  </si>
  <si>
    <t>2018.04.19 02.14</t>
    <phoneticPr fontId="2"/>
  </si>
  <si>
    <t>1時間足の直近波の高値を更新して目線転換→水平線はサポートしなかったが、その下で仮で引いていた水平線でサポート→5分足の上昇トレンド転換でロング</t>
    <rPh sb="1" eb="4">
      <t>ジカn</t>
    </rPh>
    <rPh sb="5" eb="7">
      <t>チョッキn</t>
    </rPh>
    <rPh sb="7" eb="8">
      <t xml:space="preserve">ナミ </t>
    </rPh>
    <rPh sb="9" eb="11">
      <t>タカネ</t>
    </rPh>
    <rPh sb="12" eb="14">
      <t>コウシn</t>
    </rPh>
    <rPh sb="16" eb="20">
      <t>メセn</t>
    </rPh>
    <rPh sb="21" eb="24">
      <t>スイヘイ</t>
    </rPh>
    <rPh sb="40" eb="41">
      <t xml:space="preserve">カリ </t>
    </rPh>
    <rPh sb="42" eb="43">
      <t>ヒイ</t>
    </rPh>
    <rPh sb="47" eb="50">
      <t>スイヘイ</t>
    </rPh>
    <rPh sb="60" eb="62">
      <t>ジョウショウ</t>
    </rPh>
    <rPh sb="66" eb="68">
      <t>テンカ</t>
    </rPh>
    <phoneticPr fontId="2"/>
  </si>
  <si>
    <t>2018.04.23 04:23</t>
    <phoneticPr fontId="2"/>
  </si>
  <si>
    <t>4時間足の直近波の高値を更新→水平線サポート→15分足で安値切り上げ→買い</t>
    <rPh sb="1" eb="2">
      <t>ジカn</t>
    </rPh>
    <rPh sb="5" eb="8">
      <t>チョッキンナミ</t>
    </rPh>
    <rPh sb="9" eb="10">
      <t>タカネ</t>
    </rPh>
    <rPh sb="10" eb="11">
      <t xml:space="preserve">ネ </t>
    </rPh>
    <rPh sb="12" eb="14">
      <t>コウシn</t>
    </rPh>
    <rPh sb="15" eb="18">
      <t>スイヘイ</t>
    </rPh>
    <rPh sb="25" eb="27">
      <t>フンアセィ</t>
    </rPh>
    <rPh sb="35" eb="36">
      <t xml:space="preserve">カイ </t>
    </rPh>
    <phoneticPr fontId="2"/>
  </si>
  <si>
    <t>2018.04.26 17:34</t>
    <phoneticPr fontId="2"/>
  </si>
  <si>
    <t>2018.04.27 15:.4</t>
    <phoneticPr fontId="2"/>
  </si>
  <si>
    <t>2018.04.27 23:24</t>
    <phoneticPr fontId="2"/>
  </si>
  <si>
    <t>2018.04.27 23:54</t>
    <phoneticPr fontId="2"/>
  </si>
  <si>
    <t>1時間足目線転換線ブレイク→レジサポ転換を見て売り→水平線ブレイク</t>
    <rPh sb="1" eb="4">
      <t>ジカンア</t>
    </rPh>
    <rPh sb="4" eb="9">
      <t>メセn</t>
    </rPh>
    <rPh sb="21" eb="22">
      <t>ミテ</t>
    </rPh>
    <rPh sb="23" eb="24">
      <t>ウリ</t>
    </rPh>
    <rPh sb="26" eb="29">
      <t>スイヘイ</t>
    </rPh>
    <phoneticPr fontId="2"/>
  </si>
  <si>
    <t>2018.04.30 20:14</t>
    <phoneticPr fontId="2"/>
  </si>
  <si>
    <t>2018.05.01 03:11</t>
    <phoneticPr fontId="2"/>
  </si>
  <si>
    <t>2018.05.02 09:59</t>
    <phoneticPr fontId="2"/>
  </si>
  <si>
    <t>逆張り</t>
    <rPh sb="0" eb="2">
      <t>ギャク</t>
    </rPh>
    <phoneticPr fontId="2"/>
  </si>
  <si>
    <t>2018.05.03 13:19</t>
    <phoneticPr fontId="2"/>
  </si>
  <si>
    <t>2018.05.03 19:09</t>
    <phoneticPr fontId="2"/>
  </si>
  <si>
    <t>損益</t>
    <rPh sb="0" eb="2">
      <t>ソンエキ</t>
    </rPh>
    <phoneticPr fontId="2"/>
  </si>
  <si>
    <t>指標発表前（FOMC）</t>
    <rPh sb="0" eb="4">
      <t>シヒョウ</t>
    </rPh>
    <rPh sb="4" eb="5">
      <t>マエ</t>
    </rPh>
    <phoneticPr fontId="2"/>
  </si>
  <si>
    <t>1時間足水平線の引き方</t>
    <rPh sb="1" eb="4">
      <t>ジカn</t>
    </rPh>
    <rPh sb="4" eb="7">
      <t>スイヘイ</t>
    </rPh>
    <rPh sb="8" eb="9">
      <t>ヒキカタ</t>
    </rPh>
    <phoneticPr fontId="2"/>
  </si>
  <si>
    <t>検証ルール</t>
    <rPh sb="0" eb="2">
      <t>ケンショウ</t>
    </rPh>
    <phoneticPr fontId="2"/>
  </si>
  <si>
    <t>①</t>
    <rPh sb="0" eb="1">
      <t>ジカnイジョウヒキカクニn</t>
    </rPh>
    <phoneticPr fontId="2"/>
  </si>
  <si>
    <t>1時間足以上でラインを引き、ラインサポートorブレイクを確認してエントリー。</t>
    <phoneticPr fontId="2"/>
  </si>
  <si>
    <t>②</t>
    <rPh sb="0" eb="1">
      <t>イッサイシヨウ</t>
    </rPh>
    <phoneticPr fontId="2"/>
  </si>
  <si>
    <t>インジケーターは一切使用しない。</t>
    <phoneticPr fontId="2"/>
  </si>
  <si>
    <t>2018.05.09 11:44</t>
    <phoneticPr fontId="2"/>
  </si>
  <si>
    <t>狙う方向、タイミングはOK、ひげ足に駆られた</t>
    <rPh sb="0" eb="1">
      <t>ネラウ</t>
    </rPh>
    <rPh sb="16" eb="17">
      <t>ヒゲアセィ</t>
    </rPh>
    <rPh sb="18" eb="19">
      <t>カラレタ</t>
    </rPh>
    <phoneticPr fontId="2"/>
  </si>
  <si>
    <t>GWは4時間足水平線付近で揉み合い続く→1時間足で上目線転換→５分足押し目から買い→ひげ足が逆指値にかかったあと、指値まで上昇。</t>
    <rPh sb="4" eb="7">
      <t>ジカn</t>
    </rPh>
    <rPh sb="7" eb="10">
      <t>スイヘイ</t>
    </rPh>
    <rPh sb="10" eb="12">
      <t>フキn</t>
    </rPh>
    <rPh sb="13" eb="14">
      <t>モミアイ</t>
    </rPh>
    <rPh sb="17" eb="18">
      <t>ツヅク</t>
    </rPh>
    <rPh sb="21" eb="24">
      <t>ジカn</t>
    </rPh>
    <rPh sb="25" eb="30">
      <t>ウエメ</t>
    </rPh>
    <rPh sb="32" eb="34">
      <t>フンアセィ</t>
    </rPh>
    <rPh sb="34" eb="35">
      <t>オシメ</t>
    </rPh>
    <rPh sb="39" eb="40">
      <t xml:space="preserve">カイ </t>
    </rPh>
    <rPh sb="46" eb="49">
      <t>ギャク</t>
    </rPh>
    <rPh sb="57" eb="59">
      <t>サシネ</t>
    </rPh>
    <rPh sb="61" eb="63">
      <t>ジョウショウ</t>
    </rPh>
    <phoneticPr fontId="2"/>
  </si>
  <si>
    <t>2018.05.10 09:24</t>
    <phoneticPr fontId="2"/>
  </si>
  <si>
    <t>2018.05.10 17:34</t>
    <phoneticPr fontId="2"/>
  </si>
  <si>
    <t>1時間足ラインレジスタンス→15分足下目線へ転換→レンジ狙いで売り</t>
    <rPh sb="1" eb="4">
      <t>ジカn</t>
    </rPh>
    <rPh sb="16" eb="18">
      <t>フンアセィ</t>
    </rPh>
    <rPh sb="18" eb="21">
      <t>シタメセン</t>
    </rPh>
    <rPh sb="22" eb="24">
      <t>テンカn</t>
    </rPh>
    <rPh sb="28" eb="29">
      <t>ネライ</t>
    </rPh>
    <rPh sb="31" eb="32">
      <t xml:space="preserve">ウリ </t>
    </rPh>
    <phoneticPr fontId="2"/>
  </si>
  <si>
    <t>2018.05.10 19.04</t>
    <phoneticPr fontId="2"/>
  </si>
  <si>
    <t>レンジ内で15分足転換→レンジ狙いで買い→指標発表と同時に1時間足ラインブレイク</t>
    <rPh sb="3" eb="4">
      <t>ナイ</t>
    </rPh>
    <rPh sb="7" eb="9">
      <t>フンアセィ</t>
    </rPh>
    <rPh sb="9" eb="11">
      <t>テンカn</t>
    </rPh>
    <rPh sb="18" eb="19">
      <t>カイ</t>
    </rPh>
    <rPh sb="21" eb="25">
      <t>シヒョウ</t>
    </rPh>
    <rPh sb="26" eb="28">
      <t>ドウジ</t>
    </rPh>
    <rPh sb="30" eb="33">
      <t>ジカn</t>
    </rPh>
    <phoneticPr fontId="2"/>
  </si>
  <si>
    <t>2018.05.10 23:19</t>
    <phoneticPr fontId="2"/>
  </si>
  <si>
    <t>1時間足目線転換→水平線レジサポ転換→5分足下目線確認でショート→水平線ブレイク</t>
    <rPh sb="1" eb="4">
      <t>ジカn</t>
    </rPh>
    <rPh sb="4" eb="5">
      <t>メセンテ</t>
    </rPh>
    <rPh sb="9" eb="12">
      <t>スイヘイ</t>
    </rPh>
    <rPh sb="16" eb="18">
      <t>テンカn</t>
    </rPh>
    <rPh sb="20" eb="22">
      <t>フンアセィ</t>
    </rPh>
    <rPh sb="22" eb="25">
      <t>シタメセn</t>
    </rPh>
    <rPh sb="25" eb="27">
      <t>カクニn</t>
    </rPh>
    <rPh sb="33" eb="36">
      <t>スイヘイ</t>
    </rPh>
    <phoneticPr fontId="2"/>
  </si>
  <si>
    <t>2018.05.16 16:14</t>
    <phoneticPr fontId="2"/>
  </si>
  <si>
    <t>2018.05.21 18:29</t>
    <phoneticPr fontId="2"/>
  </si>
  <si>
    <t>2018.05.22 01:49</t>
    <phoneticPr fontId="2"/>
  </si>
  <si>
    <t>2018.05.23 15:44</t>
    <phoneticPr fontId="2"/>
  </si>
  <si>
    <t>1時間足安値ブレイク→15分足安値更新売り</t>
    <rPh sb="1" eb="4">
      <t>ジカn</t>
    </rPh>
    <rPh sb="4" eb="6">
      <t>ヤスネ</t>
    </rPh>
    <rPh sb="13" eb="15">
      <t>フンアセィ</t>
    </rPh>
    <rPh sb="15" eb="17">
      <t>ヤスネ</t>
    </rPh>
    <rPh sb="17" eb="19">
      <t>コウ</t>
    </rPh>
    <rPh sb="19" eb="20">
      <t>ウリ</t>
    </rPh>
    <phoneticPr fontId="2"/>
  </si>
  <si>
    <t>1時間足下目線→15分足下目線転換で売り</t>
    <rPh sb="1" eb="4">
      <t>ジカn</t>
    </rPh>
    <rPh sb="4" eb="7">
      <t>シタメセn</t>
    </rPh>
    <rPh sb="10" eb="12">
      <t>フンアセィ</t>
    </rPh>
    <rPh sb="12" eb="15">
      <t>シタメ</t>
    </rPh>
    <rPh sb="15" eb="17">
      <t>テンカn</t>
    </rPh>
    <rPh sb="18" eb="19">
      <t>ウリ</t>
    </rPh>
    <phoneticPr fontId="2"/>
  </si>
  <si>
    <t>2018.05.24 12:29</t>
    <phoneticPr fontId="2"/>
  </si>
  <si>
    <t>1時間足下目線→15分足高値切り下げで売り→15分足高値更新してから下落</t>
    <rPh sb="1" eb="4">
      <t>ジカn</t>
    </rPh>
    <rPh sb="4" eb="7">
      <t>シタメセn</t>
    </rPh>
    <rPh sb="10" eb="12">
      <t>フンアセィ</t>
    </rPh>
    <rPh sb="12" eb="15">
      <t>タカネ</t>
    </rPh>
    <rPh sb="19" eb="20">
      <t>ウリ</t>
    </rPh>
    <rPh sb="24" eb="26">
      <t>フンアセィ</t>
    </rPh>
    <rPh sb="26" eb="30">
      <t>タカネ</t>
    </rPh>
    <rPh sb="34" eb="36">
      <t>ゲラク</t>
    </rPh>
    <phoneticPr fontId="2"/>
  </si>
  <si>
    <t>2018.05.29 12:29</t>
    <phoneticPr fontId="2"/>
  </si>
  <si>
    <t>4時間足安値ブレイク→水平線レジサポ転換から売り</t>
    <rPh sb="1" eb="4">
      <t>ジカn</t>
    </rPh>
    <rPh sb="4" eb="6">
      <t>ヤスネ</t>
    </rPh>
    <rPh sb="11" eb="14">
      <t>スイヘイ</t>
    </rPh>
    <rPh sb="18" eb="20">
      <t>テンカn</t>
    </rPh>
    <rPh sb="22" eb="23">
      <t xml:space="preserve">ウリ </t>
    </rPh>
    <phoneticPr fontId="2"/>
  </si>
  <si>
    <t>ブレイクエントリーのポイントを決めるのにフィボナッチリトレースメントを使うのはOK。</t>
    <rPh sb="15" eb="16">
      <t>キメル</t>
    </rPh>
    <phoneticPr fontId="2"/>
  </si>
  <si>
    <t>2018.05.30 00:14</t>
    <phoneticPr fontId="2"/>
  </si>
  <si>
    <t>4時間足水平線レジサポ転換→15分足ネックラインブレイク</t>
    <rPh sb="1" eb="4">
      <t>ジカn</t>
    </rPh>
    <rPh sb="4" eb="5">
      <t>スイヘイ</t>
    </rPh>
    <rPh sb="16" eb="18">
      <t>フンアセィ</t>
    </rPh>
    <phoneticPr fontId="2"/>
  </si>
  <si>
    <t>※</t>
    <phoneticPr fontId="2"/>
  </si>
  <si>
    <t>ある程度含み益が出た時に逆指値を建値までずらすのはOK。</t>
    <rPh sb="4" eb="5">
      <t>フク</t>
    </rPh>
    <rPh sb="8" eb="9">
      <t>デタ</t>
    </rPh>
    <rPh sb="12" eb="15">
      <t>ギャク</t>
    </rPh>
    <rPh sb="16" eb="18">
      <t>タテネ</t>
    </rPh>
    <phoneticPr fontId="2"/>
  </si>
  <si>
    <t>2018.06.01 20:14</t>
    <phoneticPr fontId="2"/>
  </si>
  <si>
    <t>4時間足ラインブレイク確定→買い</t>
    <rPh sb="1" eb="4">
      <t>ジカn</t>
    </rPh>
    <rPh sb="11" eb="13">
      <t>カクテイ</t>
    </rPh>
    <rPh sb="14" eb="15">
      <t xml:space="preserve">カイ </t>
    </rPh>
    <phoneticPr fontId="2"/>
  </si>
  <si>
    <t>2018.06.06 18:29</t>
    <phoneticPr fontId="2"/>
  </si>
  <si>
    <t>4時間足ラインブレイク後、15分足で保合抜け</t>
    <rPh sb="1" eb="4">
      <t>ジカn</t>
    </rPh>
    <rPh sb="11" eb="12">
      <t>アト</t>
    </rPh>
    <rPh sb="15" eb="16">
      <t>フンアサ</t>
    </rPh>
    <rPh sb="16" eb="17">
      <t xml:space="preserve">アシ </t>
    </rPh>
    <rPh sb="18" eb="20">
      <t>モチアイ</t>
    </rPh>
    <rPh sb="20" eb="21">
      <t>ヌケヒアセィスイヘイキノウヨワカ</t>
    </rPh>
    <phoneticPr fontId="2"/>
  </si>
  <si>
    <t>日足レベルで水平線の機能が弱かった</t>
    <phoneticPr fontId="2"/>
  </si>
  <si>
    <t>2018.06.08 12:59</t>
    <phoneticPr fontId="2"/>
  </si>
  <si>
    <t>指標発表で4時間足ラインブレイク→水平円レジサポ転換15分足安値切り下げ</t>
    <rPh sb="0" eb="4">
      <t>シヒョウ</t>
    </rPh>
    <rPh sb="6" eb="9">
      <t>ジカn</t>
    </rPh>
    <rPh sb="17" eb="20">
      <t>スイヘイ</t>
    </rPh>
    <rPh sb="28" eb="30">
      <t>フンアセィ</t>
    </rPh>
    <rPh sb="30" eb="32">
      <t>ヤスネ</t>
    </rPh>
    <rPh sb="32" eb="33">
      <t>キリサゲ</t>
    </rPh>
    <phoneticPr fontId="2"/>
  </si>
  <si>
    <t>2018.06.08 23:14</t>
    <phoneticPr fontId="2"/>
  </si>
  <si>
    <t>1時間足下降トレンド→戻り目形成→15分足安値切り下げで売り→週明け利確目標前で反転</t>
    <rPh sb="1" eb="4">
      <t>ジカn</t>
    </rPh>
    <rPh sb="4" eb="6">
      <t>カコ</t>
    </rPh>
    <rPh sb="11" eb="12">
      <t>モドリ</t>
    </rPh>
    <rPh sb="14" eb="16">
      <t>ケイセイ</t>
    </rPh>
    <rPh sb="19" eb="21">
      <t>フンアセィ</t>
    </rPh>
    <rPh sb="21" eb="24">
      <t>ヤスネ</t>
    </rPh>
    <rPh sb="28" eb="29">
      <t>ウリ</t>
    </rPh>
    <rPh sb="31" eb="33">
      <t>シュウアケ</t>
    </rPh>
    <rPh sb="34" eb="39">
      <t>リカク</t>
    </rPh>
    <rPh sb="40" eb="42">
      <t>ハンテn</t>
    </rPh>
    <phoneticPr fontId="2"/>
  </si>
  <si>
    <t>2018.06.12 12:29</t>
    <phoneticPr fontId="2"/>
  </si>
  <si>
    <t>1時間足ラインの機能が弱かった</t>
    <rPh sb="1" eb="2">
      <t>ジカn</t>
    </rPh>
    <rPh sb="8" eb="10">
      <t>キノウ</t>
    </rPh>
    <rPh sb="11" eb="12">
      <t>ヨワカ</t>
    </rPh>
    <phoneticPr fontId="2"/>
  </si>
  <si>
    <t>1時間足ラインブレイク→押し目から買い→揉み合い突入</t>
    <rPh sb="1" eb="4">
      <t>ジカンアス</t>
    </rPh>
    <rPh sb="12" eb="13">
      <t>オシメ</t>
    </rPh>
    <rPh sb="17" eb="18">
      <t>カイ</t>
    </rPh>
    <rPh sb="20" eb="21">
      <t>モミアイ</t>
    </rPh>
    <rPh sb="24" eb="26">
      <t>トツニュウ</t>
    </rPh>
    <phoneticPr fontId="2"/>
  </si>
  <si>
    <t>2018.06.20 19:14</t>
    <phoneticPr fontId="2"/>
  </si>
  <si>
    <t>FOMC後急下落→1時間足ネックラインのレジスタンスで売り→じわじわ上昇が継続し損切り</t>
    <rPh sb="4" eb="5">
      <t>アト</t>
    </rPh>
    <rPh sb="5" eb="8">
      <t>キュウ</t>
    </rPh>
    <rPh sb="10" eb="13">
      <t>ジカn</t>
    </rPh>
    <rPh sb="27" eb="28">
      <t xml:space="preserve">ウリ </t>
    </rPh>
    <rPh sb="37" eb="39">
      <t>ケイゾク</t>
    </rPh>
    <rPh sb="40" eb="42">
      <t>ソンギリ</t>
    </rPh>
    <phoneticPr fontId="2"/>
  </si>
  <si>
    <t xml:space="preserve"> 2018.06.25 14:14</t>
    <phoneticPr fontId="2"/>
  </si>
  <si>
    <t>4時間足揉み合い下値ブレイク→水平線レジサポ転換で売り→水平線ブレイク</t>
    <rPh sb="1" eb="4">
      <t>ジカn</t>
    </rPh>
    <rPh sb="4" eb="5">
      <t>モミ</t>
    </rPh>
    <rPh sb="8" eb="10">
      <t>シタネ</t>
    </rPh>
    <rPh sb="15" eb="18">
      <t>スイヘイ</t>
    </rPh>
    <rPh sb="25" eb="26">
      <t>ウリ</t>
    </rPh>
    <rPh sb="28" eb="31">
      <t>スイヘイ</t>
    </rPh>
    <phoneticPr fontId="2"/>
  </si>
  <si>
    <t>36直後に揉み合い狙いでドテン買い（決済日時：6.27 23:38）</t>
    <rPh sb="2" eb="4">
      <t>チョクゴ</t>
    </rPh>
    <rPh sb="5" eb="6">
      <t>モミアイ</t>
    </rPh>
    <rPh sb="9" eb="10">
      <t>ネライ</t>
    </rPh>
    <rPh sb="15" eb="16">
      <t xml:space="preserve">カイ </t>
    </rPh>
    <rPh sb="18" eb="20">
      <t>ケッサイ</t>
    </rPh>
    <rPh sb="20" eb="22">
      <t xml:space="preserve">ニチジ </t>
    </rPh>
    <phoneticPr fontId="2"/>
  </si>
  <si>
    <t>2018.06.25 20:59</t>
    <phoneticPr fontId="2"/>
  </si>
  <si>
    <t>2018.07.03 22:59</t>
    <phoneticPr fontId="2"/>
  </si>
  <si>
    <t>揉み合い上値ブレイク→しかし伸びずに下落→1時間足上昇トレンド終了で売り</t>
    <rPh sb="0" eb="1">
      <t>モミアイ</t>
    </rPh>
    <rPh sb="4" eb="6">
      <t>ウワネ</t>
    </rPh>
    <rPh sb="14" eb="15">
      <t>ノビ</t>
    </rPh>
    <rPh sb="22" eb="25">
      <t>ジカn</t>
    </rPh>
    <rPh sb="25" eb="27">
      <t>ジョウショウ</t>
    </rPh>
    <rPh sb="31" eb="33">
      <t>シュウリョウ</t>
    </rPh>
    <rPh sb="34" eb="35">
      <t>ウリ</t>
    </rPh>
    <phoneticPr fontId="2"/>
  </si>
  <si>
    <t>2018.07.11 12:59</t>
    <phoneticPr fontId="2"/>
  </si>
  <si>
    <t>1時間足水平線サポート→15分足上目線転換で買い→逆指値に触れてから上昇</t>
    <rPh sb="1" eb="2">
      <t>ジカンアス</t>
    </rPh>
    <rPh sb="4" eb="7">
      <t>スイヘイ</t>
    </rPh>
    <rPh sb="14" eb="16">
      <t>フンアセィ</t>
    </rPh>
    <rPh sb="16" eb="19">
      <t>ウエ</t>
    </rPh>
    <rPh sb="19" eb="21">
      <t>テンカn</t>
    </rPh>
    <rPh sb="22" eb="23">
      <t xml:space="preserve">カイ </t>
    </rPh>
    <rPh sb="25" eb="28">
      <t>ギャク</t>
    </rPh>
    <rPh sb="29" eb="30">
      <t>フレ</t>
    </rPh>
    <rPh sb="34" eb="36">
      <t>ジョウショウ</t>
    </rPh>
    <phoneticPr fontId="2"/>
  </si>
  <si>
    <t>2018.07.13 21:14</t>
    <phoneticPr fontId="2"/>
  </si>
  <si>
    <t>1時間下目線転換→15分足安値更新で売り→夜間に入り揉み合い突入→逆張りなので手仕舞い</t>
    <rPh sb="3" eb="6">
      <t>シタ</t>
    </rPh>
    <rPh sb="6" eb="8">
      <t>テn</t>
    </rPh>
    <rPh sb="11" eb="13">
      <t>フンアセィ</t>
    </rPh>
    <rPh sb="13" eb="15">
      <t>ヤスネ</t>
    </rPh>
    <rPh sb="15" eb="17">
      <t>コウシn</t>
    </rPh>
    <rPh sb="18" eb="19">
      <t>ウリ</t>
    </rPh>
    <rPh sb="21" eb="23">
      <t>ヤカn</t>
    </rPh>
    <rPh sb="24" eb="25">
      <t>ハイリ</t>
    </rPh>
    <rPh sb="26" eb="27">
      <t>モミアイ</t>
    </rPh>
    <rPh sb="30" eb="32">
      <t>トツニュウ</t>
    </rPh>
    <rPh sb="33" eb="35">
      <t>ギャク</t>
    </rPh>
    <rPh sb="39" eb="42">
      <t>テジマイ</t>
    </rPh>
    <phoneticPr fontId="2"/>
  </si>
  <si>
    <t>2018.07.19 04:44</t>
    <phoneticPr fontId="2"/>
  </si>
  <si>
    <t>1時間足高値更新→15分足高値更新で買い→下落</t>
    <rPh sb="1" eb="4">
      <t>ジカn</t>
    </rPh>
    <rPh sb="4" eb="6">
      <t>タカネ</t>
    </rPh>
    <rPh sb="6" eb="8">
      <t>コウシn</t>
    </rPh>
    <rPh sb="11" eb="13">
      <t>フンアセィ</t>
    </rPh>
    <rPh sb="13" eb="15">
      <t>タカネ</t>
    </rPh>
    <rPh sb="15" eb="17">
      <t>コウシn</t>
    </rPh>
    <rPh sb="18" eb="19">
      <t>カイ</t>
    </rPh>
    <rPh sb="21" eb="23">
      <t>ゲラク</t>
    </rPh>
    <phoneticPr fontId="2"/>
  </si>
  <si>
    <t>2018.08.02 01:44</t>
    <phoneticPr fontId="2"/>
  </si>
  <si>
    <t>2018.08.07 20:24</t>
    <phoneticPr fontId="2"/>
  </si>
  <si>
    <t>4時間足水平線がずれていた</t>
    <rPh sb="1" eb="2">
      <t>JIKAN</t>
    </rPh>
    <rPh sb="4" eb="7">
      <t>SUIHE</t>
    </rPh>
    <phoneticPr fontId="2"/>
  </si>
  <si>
    <t>2018.08.09 21:29</t>
    <phoneticPr fontId="2"/>
  </si>
  <si>
    <t>1時間足レンジ内で上値ラインレジスタンス15分足安値更新で売り→利確目標に届かず上昇したため手仕舞い</t>
    <rPh sb="1" eb="4">
      <t>ジカn</t>
    </rPh>
    <rPh sb="9" eb="11">
      <t>ウワネ</t>
    </rPh>
    <rPh sb="22" eb="24">
      <t>フンアセィ</t>
    </rPh>
    <rPh sb="24" eb="26">
      <t>ヤスネ</t>
    </rPh>
    <rPh sb="26" eb="28">
      <t>コウ</t>
    </rPh>
    <rPh sb="29" eb="30">
      <t xml:space="preserve">ウリ </t>
    </rPh>
    <rPh sb="32" eb="34">
      <t>リカク</t>
    </rPh>
    <rPh sb="34" eb="36">
      <t>モク</t>
    </rPh>
    <rPh sb="37" eb="38">
      <t xml:space="preserve">トドカス </t>
    </rPh>
    <rPh sb="40" eb="42">
      <t>ジョウショウ</t>
    </rPh>
    <rPh sb="46" eb="49">
      <t>テジマイ</t>
    </rPh>
    <phoneticPr fontId="2"/>
  </si>
  <si>
    <t>2018.08.13 20:44</t>
    <phoneticPr fontId="2"/>
  </si>
  <si>
    <t>日足水平線レジスタンス→15分足安値切り下げで売り→急上昇で日足水平線ブレイク（中国指標発表の影響？）</t>
    <rPh sb="0" eb="1">
      <t>ヒアセィ</t>
    </rPh>
    <rPh sb="2" eb="3">
      <t>スイヘイ</t>
    </rPh>
    <rPh sb="14" eb="16">
      <t>フンアセィ</t>
    </rPh>
    <rPh sb="16" eb="18">
      <t>ヤスネ</t>
    </rPh>
    <rPh sb="18" eb="19">
      <t>キリサゲ</t>
    </rPh>
    <rPh sb="26" eb="29">
      <t>キュウ</t>
    </rPh>
    <rPh sb="30" eb="32">
      <t>ヒアセィ</t>
    </rPh>
    <rPh sb="32" eb="34">
      <t>スイヘイ</t>
    </rPh>
    <rPh sb="34" eb="35">
      <t>セn</t>
    </rPh>
    <rPh sb="40" eb="42">
      <t>チュウ</t>
    </rPh>
    <rPh sb="42" eb="46">
      <t>シヒョウ</t>
    </rPh>
    <rPh sb="47" eb="49">
      <t>エイキョウ</t>
    </rPh>
    <phoneticPr fontId="2"/>
  </si>
  <si>
    <t>2018.08.15 08:44</t>
    <phoneticPr fontId="2"/>
  </si>
  <si>
    <t>4時間足水平線ブレイク→水平線サポートで買い伸びずに反転→水平線ブレイクし急落</t>
    <rPh sb="1" eb="4">
      <t>ジカn</t>
    </rPh>
    <rPh sb="4" eb="7">
      <t>スイヘイ</t>
    </rPh>
    <rPh sb="12" eb="15">
      <t>スイヘイ</t>
    </rPh>
    <rPh sb="20" eb="21">
      <t xml:space="preserve">カイ </t>
    </rPh>
    <rPh sb="22" eb="23">
      <t>ノビズ</t>
    </rPh>
    <rPh sb="26" eb="28">
      <t>ハンテn</t>
    </rPh>
    <rPh sb="29" eb="32">
      <t>スイヘイ</t>
    </rPh>
    <rPh sb="37" eb="39">
      <t>キュウ</t>
    </rPh>
    <phoneticPr fontId="2"/>
  </si>
  <si>
    <t>指標発表で急下落、1時間足水平線が日足に成長しているのを見落としていた</t>
    <rPh sb="0" eb="4">
      <t>シヒョウ</t>
    </rPh>
    <rPh sb="5" eb="8">
      <t>キュウ</t>
    </rPh>
    <rPh sb="10" eb="13">
      <t>ジカn</t>
    </rPh>
    <rPh sb="13" eb="16">
      <t>スイヘイ</t>
    </rPh>
    <rPh sb="17" eb="19">
      <t>ヒアセィ</t>
    </rPh>
    <rPh sb="20" eb="22">
      <t>セイチョウ</t>
    </rPh>
    <rPh sb="28" eb="30">
      <t>ミオトセィ</t>
    </rPh>
    <phoneticPr fontId="2"/>
  </si>
  <si>
    <t>2018.08.27 14:44</t>
    <phoneticPr fontId="2"/>
  </si>
  <si>
    <t>1時間足水平線ブレイク→レジサポ転換で売り→水平線ブレイク</t>
    <rPh sb="1" eb="4">
      <t>ジカn</t>
    </rPh>
    <rPh sb="4" eb="5">
      <t>スイヘイ</t>
    </rPh>
    <rPh sb="11" eb="12">
      <t>→</t>
    </rPh>
    <rPh sb="19" eb="20">
      <t xml:space="preserve">ウリ </t>
    </rPh>
    <rPh sb="22" eb="25">
      <t>スイヘイ</t>
    </rPh>
    <phoneticPr fontId="2"/>
  </si>
  <si>
    <t>2018.08.28 09:54</t>
    <phoneticPr fontId="2"/>
  </si>
  <si>
    <t>レンジに転換して利確目標前で反発</t>
    <rPh sb="0" eb="1">
      <t>レンジ</t>
    </rPh>
    <rPh sb="8" eb="13">
      <t>リカク</t>
    </rPh>
    <rPh sb="14" eb="16">
      <t>ハンパテゥ</t>
    </rPh>
    <phoneticPr fontId="2"/>
  </si>
  <si>
    <t>2018.08.31 03:14</t>
    <phoneticPr fontId="2"/>
  </si>
  <si>
    <t>2018.09.01 04:44</t>
    <phoneticPr fontId="2"/>
  </si>
  <si>
    <t>2018.09.05 18:29</t>
    <phoneticPr fontId="2"/>
  </si>
  <si>
    <t>日足下目線、4時間足上目線、1時間足上目線、利確目標まで届かず</t>
    <rPh sb="0" eb="2">
      <t>ヒアセィ</t>
    </rPh>
    <rPh sb="2" eb="5">
      <t>シタメ</t>
    </rPh>
    <rPh sb="7" eb="10">
      <t>ジカn</t>
    </rPh>
    <rPh sb="10" eb="13">
      <t>ウエ</t>
    </rPh>
    <rPh sb="15" eb="18">
      <t>ジカn</t>
    </rPh>
    <rPh sb="18" eb="21">
      <t>ウエ</t>
    </rPh>
    <rPh sb="22" eb="26">
      <t>リカク</t>
    </rPh>
    <rPh sb="28" eb="29">
      <t>トドカズ</t>
    </rPh>
    <phoneticPr fontId="2"/>
  </si>
  <si>
    <t>2018.09.06 14:59</t>
    <phoneticPr fontId="2"/>
  </si>
  <si>
    <t>2018.09.13 00:59</t>
    <phoneticPr fontId="2"/>
  </si>
  <si>
    <t>2018.09.18 18:59</t>
    <phoneticPr fontId="2"/>
  </si>
  <si>
    <t>4時間足レンジブレイク→15分足押し目買い</t>
    <rPh sb="1" eb="4">
      <t>ジカn</t>
    </rPh>
    <rPh sb="14" eb="16">
      <t>フンアセィ</t>
    </rPh>
    <rPh sb="16" eb="17">
      <t>オシメ</t>
    </rPh>
    <rPh sb="19" eb="20">
      <t xml:space="preserve">ガイ </t>
    </rPh>
    <phoneticPr fontId="2"/>
  </si>
  <si>
    <t>2018.09.26 15:14</t>
    <phoneticPr fontId="2"/>
  </si>
  <si>
    <t>2018.09.27 17:14</t>
    <phoneticPr fontId="2"/>
  </si>
  <si>
    <t>日足上昇からの1時間足上目線に対し逆張り</t>
    <rPh sb="0" eb="2">
      <t>ヒアセィ</t>
    </rPh>
    <rPh sb="2" eb="4">
      <t>ジョウショウ</t>
    </rPh>
    <rPh sb="8" eb="11">
      <t>ジカn</t>
    </rPh>
    <rPh sb="11" eb="14">
      <t>ウエ</t>
    </rPh>
    <rPh sb="15" eb="16">
      <t>タイセィ</t>
    </rPh>
    <rPh sb="17" eb="19">
      <t>ギャク</t>
    </rPh>
    <phoneticPr fontId="2"/>
  </si>
  <si>
    <t>2018.10.04 12:44</t>
    <phoneticPr fontId="2"/>
  </si>
  <si>
    <t>2018.10.09 08:14</t>
    <phoneticPr fontId="2"/>
  </si>
  <si>
    <t>2018.10.09 19:59</t>
    <phoneticPr fontId="2"/>
  </si>
  <si>
    <t>2018.10.10 10:29</t>
    <phoneticPr fontId="2"/>
  </si>
  <si>
    <t>揉み合い突入</t>
    <rPh sb="0" eb="1">
      <t>モミアイ</t>
    </rPh>
    <rPh sb="4" eb="6">
      <t>トツニュウ</t>
    </rPh>
    <phoneticPr fontId="2"/>
  </si>
  <si>
    <t>2018.10.02 10:44</t>
    <phoneticPr fontId="2"/>
  </si>
  <si>
    <t>2018.10.17 23:44</t>
    <phoneticPr fontId="2"/>
  </si>
  <si>
    <t>4時間足〜1時間足下目線→1時間足安値更新→15分足で戻り売り→1時間足高値更新</t>
    <rPh sb="1" eb="4">
      <t>ジカn</t>
    </rPh>
    <rPh sb="6" eb="9">
      <t>ジカn</t>
    </rPh>
    <rPh sb="9" eb="12">
      <t>シタメセn</t>
    </rPh>
    <rPh sb="14" eb="17">
      <t>ジカn</t>
    </rPh>
    <rPh sb="17" eb="19">
      <t>ヤス</t>
    </rPh>
    <rPh sb="19" eb="21">
      <t>コウシn</t>
    </rPh>
    <rPh sb="24" eb="26">
      <t>フンアセィ</t>
    </rPh>
    <rPh sb="27" eb="28">
      <t>モドリ</t>
    </rPh>
    <rPh sb="29" eb="30">
      <t>ウリ</t>
    </rPh>
    <rPh sb="33" eb="36">
      <t>ジカn</t>
    </rPh>
    <rPh sb="36" eb="38">
      <t>タカネ</t>
    </rPh>
    <rPh sb="38" eb="40">
      <t>コウシn</t>
    </rPh>
    <phoneticPr fontId="2"/>
  </si>
  <si>
    <t>2018.10.24 10:44</t>
    <phoneticPr fontId="2"/>
  </si>
  <si>
    <t>1時間足揉み合い離れ→方向感でず建値を鶯宿で手仕舞い</t>
    <rPh sb="1" eb="4">
      <t>ジカn</t>
    </rPh>
    <rPh sb="4" eb="5">
      <t>モミ</t>
    </rPh>
    <rPh sb="8" eb="9">
      <t>ハナレ</t>
    </rPh>
    <rPh sb="11" eb="14">
      <t>ホウコウ</t>
    </rPh>
    <rPh sb="16" eb="18">
      <t>タテネ</t>
    </rPh>
    <rPh sb="19" eb="21">
      <t>オウシュク</t>
    </rPh>
    <rPh sb="22" eb="25">
      <t>テジ</t>
    </rPh>
    <phoneticPr fontId="2"/>
  </si>
  <si>
    <t>2018.10.25 15:44</t>
    <phoneticPr fontId="2"/>
  </si>
  <si>
    <t>揉み合い下値から買い→利確目標に届かず建値撤退</t>
    <rPh sb="0" eb="1">
      <t>モミアイ</t>
    </rPh>
    <rPh sb="4" eb="6">
      <t>シタネ</t>
    </rPh>
    <rPh sb="8" eb="9">
      <t xml:space="preserve">カイ </t>
    </rPh>
    <rPh sb="16" eb="17">
      <t>トドカズ</t>
    </rPh>
    <rPh sb="19" eb="23">
      <t>タテ</t>
    </rPh>
    <phoneticPr fontId="2"/>
  </si>
  <si>
    <t>2018.10.30 01:29</t>
    <phoneticPr fontId="2"/>
  </si>
  <si>
    <t>2018.10.30 22:39</t>
    <phoneticPr fontId="2"/>
  </si>
  <si>
    <t>2018.10.31 12:14</t>
    <phoneticPr fontId="2"/>
  </si>
  <si>
    <t>2018.11.01 03:14</t>
    <phoneticPr fontId="2"/>
  </si>
  <si>
    <t>1時間足目線転換→15分足戻り目から売り→利確目標届かず</t>
    <rPh sb="1" eb="4">
      <t>ジカn</t>
    </rPh>
    <rPh sb="4" eb="6">
      <t>メセn</t>
    </rPh>
    <rPh sb="6" eb="8">
      <t>テンカn</t>
    </rPh>
    <rPh sb="11" eb="13">
      <t>フンアセィ</t>
    </rPh>
    <rPh sb="13" eb="14">
      <t>モドリ</t>
    </rPh>
    <rPh sb="18" eb="19">
      <t>ウリ</t>
    </rPh>
    <rPh sb="21" eb="25">
      <t>リカクモクヒョウトドカズ</t>
    </rPh>
    <rPh sb="25" eb="26">
      <t>トドカズ</t>
    </rPh>
    <phoneticPr fontId="2"/>
  </si>
  <si>
    <t>2018.11.05 14:59</t>
    <phoneticPr fontId="2"/>
  </si>
  <si>
    <t>2018.11.06 02:49</t>
    <phoneticPr fontId="2"/>
  </si>
  <si>
    <t>レンジ下値から買い（FIBO23.4%まで）</t>
    <rPh sb="3" eb="5">
      <t>シタネ</t>
    </rPh>
    <rPh sb="7" eb="8">
      <t xml:space="preserve">カイ </t>
    </rPh>
    <phoneticPr fontId="2"/>
  </si>
  <si>
    <t>2018.11.06 20:29</t>
    <phoneticPr fontId="2"/>
  </si>
  <si>
    <t>2018.11.07 19:29</t>
    <phoneticPr fontId="2"/>
  </si>
  <si>
    <t>指標発表後のハラミ下抜けで売り→反発</t>
    <rPh sb="0" eb="4">
      <t>シヒョウ</t>
    </rPh>
    <rPh sb="4" eb="5">
      <t>アト</t>
    </rPh>
    <rPh sb="9" eb="11">
      <t>シタヌケ</t>
    </rPh>
    <rPh sb="13" eb="14">
      <t xml:space="preserve">ウリ </t>
    </rPh>
    <rPh sb="16" eb="18">
      <t>ハンパテゥ</t>
    </rPh>
    <phoneticPr fontId="2"/>
  </si>
  <si>
    <t>2018.11.09 16:29</t>
    <phoneticPr fontId="2"/>
  </si>
  <si>
    <t>2018.11.13 12:14</t>
    <phoneticPr fontId="2"/>
  </si>
  <si>
    <t>1時間足水平線サポート→15分足直前ローソクの高値更新で買い→FIBO61.8%で利確</t>
    <rPh sb="1" eb="4">
      <t>ジカn</t>
    </rPh>
    <rPh sb="4" eb="7">
      <t>スイヘイ</t>
    </rPh>
    <rPh sb="14" eb="16">
      <t>フンアセィ</t>
    </rPh>
    <rPh sb="16" eb="18">
      <t>チョク</t>
    </rPh>
    <rPh sb="23" eb="25">
      <t>タカネ</t>
    </rPh>
    <rPh sb="25" eb="27">
      <t>コウシn</t>
    </rPh>
    <rPh sb="28" eb="29">
      <t xml:space="preserve">カイ </t>
    </rPh>
    <rPh sb="41" eb="43">
      <t>リカク</t>
    </rPh>
    <phoneticPr fontId="2"/>
  </si>
  <si>
    <t>2018.11.15 09:04</t>
    <phoneticPr fontId="2"/>
  </si>
  <si>
    <t>4時間足水平線のレジサポ転換から売り</t>
    <rPh sb="1" eb="3">
      <t>ジカn</t>
    </rPh>
    <rPh sb="3" eb="4">
      <t>アセィ</t>
    </rPh>
    <rPh sb="4" eb="7">
      <t>スイヘイ</t>
    </rPh>
    <rPh sb="16" eb="17">
      <t>ウリ</t>
    </rPh>
    <phoneticPr fontId="2"/>
  </si>
  <si>
    <t>2018.11.27 09:44</t>
    <phoneticPr fontId="2"/>
  </si>
  <si>
    <t>1時間足に対して逆張り</t>
    <rPh sb="1" eb="4">
      <t>ジカn</t>
    </rPh>
    <rPh sb="5" eb="6">
      <t>タイセィ</t>
    </rPh>
    <rPh sb="8" eb="10">
      <t>ギャク</t>
    </rPh>
    <phoneticPr fontId="2"/>
  </si>
  <si>
    <t>指標発表による急落</t>
    <rPh sb="0" eb="4">
      <t>シヒョウ</t>
    </rPh>
    <rPh sb="7" eb="9">
      <t>キュウラク</t>
    </rPh>
    <phoneticPr fontId="2"/>
  </si>
  <si>
    <t>2018.11.28 09:39</t>
    <phoneticPr fontId="2"/>
  </si>
  <si>
    <t>指標発表後の急落からの戻り狙い買い</t>
    <rPh sb="0" eb="4">
      <t>シヒョウ</t>
    </rPh>
    <rPh sb="4" eb="5">
      <t>アト</t>
    </rPh>
    <rPh sb="6" eb="8">
      <t>キュウラク</t>
    </rPh>
    <rPh sb="11" eb="12">
      <t>モドリ</t>
    </rPh>
    <rPh sb="15" eb="16">
      <t xml:space="preserve">カイ </t>
    </rPh>
    <phoneticPr fontId="2"/>
  </si>
  <si>
    <t>2018.11.30 00:14</t>
    <phoneticPr fontId="2"/>
  </si>
  <si>
    <t>2018.12.04 17:24</t>
    <phoneticPr fontId="2"/>
  </si>
  <si>
    <t>2018.12.05 12:49</t>
    <phoneticPr fontId="2"/>
  </si>
  <si>
    <t>5分足基準でのショート</t>
    <rPh sb="1" eb="3">
      <t>フンアセィ</t>
    </rPh>
    <rPh sb="3" eb="5">
      <t>キジュn</t>
    </rPh>
    <phoneticPr fontId="2"/>
  </si>
  <si>
    <t>2018.12.10 09:29</t>
    <phoneticPr fontId="2"/>
  </si>
  <si>
    <t>2018.12.10 15:14</t>
    <phoneticPr fontId="2"/>
  </si>
  <si>
    <t>2018.12.12 19:29</t>
    <phoneticPr fontId="2"/>
  </si>
  <si>
    <t>1時間足、4時間足に対して逆張り売り</t>
    <rPh sb="1" eb="4">
      <t>ジカn</t>
    </rPh>
    <rPh sb="6" eb="9">
      <t>ジカn</t>
    </rPh>
    <rPh sb="10" eb="11">
      <t>タイセィ</t>
    </rPh>
    <rPh sb="13" eb="15">
      <t>ギャク</t>
    </rPh>
    <rPh sb="16" eb="17">
      <t>ウリ</t>
    </rPh>
    <phoneticPr fontId="2"/>
  </si>
  <si>
    <t>2018.12.13 09:14</t>
    <phoneticPr fontId="2"/>
  </si>
  <si>
    <t>2018.12.13 22:44</t>
    <phoneticPr fontId="2"/>
  </si>
  <si>
    <t>2018.12.17 09:29</t>
    <phoneticPr fontId="2"/>
  </si>
  <si>
    <t>1時間足で上目線終了していた</t>
    <rPh sb="1" eb="4">
      <t>ジカn</t>
    </rPh>
    <rPh sb="5" eb="10">
      <t>ウエメ</t>
    </rPh>
    <phoneticPr fontId="2"/>
  </si>
  <si>
    <t>2018.12.18 02:14</t>
    <phoneticPr fontId="2"/>
  </si>
  <si>
    <t>2018.12.25 09:29</t>
    <phoneticPr fontId="2"/>
  </si>
  <si>
    <t>日足〜1時間足で下目線→15分足安値切下げで売り→利確届かず上昇で手仕舞い</t>
    <rPh sb="0" eb="2">
      <t>ヒアセィ</t>
    </rPh>
    <rPh sb="4" eb="7">
      <t>ジカn</t>
    </rPh>
    <rPh sb="8" eb="11">
      <t>シタメ</t>
    </rPh>
    <rPh sb="14" eb="16">
      <t>フンアセィ</t>
    </rPh>
    <rPh sb="16" eb="18">
      <t>ヤスネ</t>
    </rPh>
    <rPh sb="18" eb="20">
      <t>キリサゲ</t>
    </rPh>
    <rPh sb="22" eb="23">
      <t>ウリ</t>
    </rPh>
    <rPh sb="25" eb="28">
      <t>リカク</t>
    </rPh>
    <rPh sb="30" eb="32">
      <t>ジョウ</t>
    </rPh>
    <rPh sb="33" eb="36">
      <t>テジマイ</t>
    </rPh>
    <phoneticPr fontId="2"/>
  </si>
  <si>
    <t>2018.12.26 14:09</t>
    <phoneticPr fontId="2"/>
  </si>
  <si>
    <t>2018.12.26 18:59</t>
    <phoneticPr fontId="2"/>
  </si>
  <si>
    <t>1時間足目線転換で買い→髭足で安値切下げ後に指値まで上昇</t>
    <rPh sb="1" eb="4">
      <t>ジカn</t>
    </rPh>
    <rPh sb="4" eb="8">
      <t>メセn</t>
    </rPh>
    <rPh sb="9" eb="10">
      <t xml:space="preserve">カイ </t>
    </rPh>
    <rPh sb="12" eb="14">
      <t>ヒゲアセィ</t>
    </rPh>
    <rPh sb="15" eb="17">
      <t>ヤスネ</t>
    </rPh>
    <rPh sb="17" eb="19">
      <t>キリサゲ</t>
    </rPh>
    <rPh sb="20" eb="21">
      <t xml:space="preserve">アト </t>
    </rPh>
    <rPh sb="22" eb="24">
      <t>サシネ</t>
    </rPh>
    <rPh sb="26" eb="28">
      <t>ジョウショウ</t>
    </rPh>
    <phoneticPr fontId="2"/>
  </si>
  <si>
    <t>2019.01.03 05:14</t>
    <phoneticPr fontId="2"/>
  </si>
  <si>
    <t>フラッシュクラッシュ後の荒れ相場</t>
  </si>
  <si>
    <t>2019.01.04 23:24</t>
    <phoneticPr fontId="2"/>
  </si>
  <si>
    <t>日足水平線上抜け→5分足高値更新で買い</t>
    <rPh sb="0" eb="2">
      <t>ヒアセィ</t>
    </rPh>
    <rPh sb="2" eb="5">
      <t>スイヘイ</t>
    </rPh>
    <rPh sb="5" eb="7">
      <t>ウワヌケ</t>
    </rPh>
    <rPh sb="10" eb="12">
      <t>フンアセィ</t>
    </rPh>
    <rPh sb="12" eb="13">
      <t>タカネ</t>
    </rPh>
    <rPh sb="14" eb="15">
      <t>コウ</t>
    </rPh>
    <rPh sb="17" eb="18">
      <t>カイ</t>
    </rPh>
    <phoneticPr fontId="2"/>
  </si>
  <si>
    <t>荒れ相場継続。相場転換を意識。ダウ理論は機能しない</t>
    <rPh sb="0" eb="1">
      <t>アレソウバ</t>
    </rPh>
    <rPh sb="4" eb="6">
      <t>ケイゾク</t>
    </rPh>
    <rPh sb="7" eb="9">
      <t>ソウバ</t>
    </rPh>
    <rPh sb="9" eb="11">
      <t>テンカn</t>
    </rPh>
    <rPh sb="12" eb="14">
      <t>イシキ</t>
    </rPh>
    <rPh sb="20" eb="22">
      <t>キノウ</t>
    </rPh>
    <phoneticPr fontId="2"/>
  </si>
  <si>
    <t>2019.01.07 09:24</t>
    <phoneticPr fontId="2"/>
  </si>
  <si>
    <t>2019.01.10 18:44</t>
    <phoneticPr fontId="2"/>
  </si>
  <si>
    <t>15分足高値更新からの逆張り売り→利確目標届かず逆指値到達</t>
    <rPh sb="2" eb="4">
      <t>フンアセィ</t>
    </rPh>
    <rPh sb="4" eb="8">
      <t>タカネ</t>
    </rPh>
    <rPh sb="11" eb="13">
      <t>ギャク</t>
    </rPh>
    <rPh sb="14" eb="15">
      <t>ウリ</t>
    </rPh>
    <rPh sb="17" eb="21">
      <t>リカクモクヒョウ</t>
    </rPh>
    <rPh sb="21" eb="22">
      <t>トドカズ</t>
    </rPh>
    <rPh sb="24" eb="29">
      <t>ギャクサシン</t>
    </rPh>
    <phoneticPr fontId="2"/>
  </si>
  <si>
    <t>2019.01.11 07:29</t>
    <phoneticPr fontId="2"/>
  </si>
  <si>
    <t>1時間足レンジ内で5分足目線転換で売り</t>
    <rPh sb="1" eb="4">
      <t>ジカn</t>
    </rPh>
    <rPh sb="10" eb="12">
      <t>フンアセィ</t>
    </rPh>
    <rPh sb="12" eb="16">
      <t>メセn</t>
    </rPh>
    <rPh sb="17" eb="18">
      <t>ウリ</t>
    </rPh>
    <phoneticPr fontId="2"/>
  </si>
  <si>
    <t>2019.01.16 09:04</t>
    <phoneticPr fontId="2"/>
  </si>
  <si>
    <t>2019.01.16 15:14</t>
    <phoneticPr fontId="2"/>
  </si>
  <si>
    <t>揉み合い半値からの売り</t>
    <rPh sb="0" eb="1">
      <t>モミアイ</t>
    </rPh>
    <rPh sb="4" eb="6">
      <t>ハンネ</t>
    </rPh>
    <rPh sb="9" eb="10">
      <t xml:space="preserve">ウリ </t>
    </rPh>
    <phoneticPr fontId="2"/>
  </si>
  <si>
    <t>2019.01.16 23:14</t>
    <phoneticPr fontId="2"/>
  </si>
  <si>
    <t>1時間足レンジ上抜け→で15分足サポート確認で買い→水平線ブレイク</t>
    <rPh sb="1" eb="4">
      <t>ジカn</t>
    </rPh>
    <rPh sb="7" eb="9">
      <t>ウワヌケ</t>
    </rPh>
    <rPh sb="14" eb="16">
      <t>フンアセィ</t>
    </rPh>
    <rPh sb="20" eb="22">
      <t>カクニn</t>
    </rPh>
    <rPh sb="23" eb="24">
      <t>カイ</t>
    </rPh>
    <rPh sb="26" eb="29">
      <t>スイヘイ</t>
    </rPh>
    <phoneticPr fontId="2"/>
  </si>
  <si>
    <t>2019.01.21 21:14</t>
    <phoneticPr fontId="2"/>
  </si>
  <si>
    <t>2019.02.05 20:14</t>
    <phoneticPr fontId="2"/>
  </si>
  <si>
    <t>2019.02.12 02:14</t>
    <phoneticPr fontId="2"/>
  </si>
  <si>
    <t>4時間足基準で日足水平線付近までロング</t>
    <rPh sb="1" eb="4">
      <t>ジカn</t>
    </rPh>
    <rPh sb="4" eb="6">
      <t>キジュn</t>
    </rPh>
    <rPh sb="7" eb="9">
      <t>ヒアセィ</t>
    </rPh>
    <rPh sb="9" eb="12">
      <t>スイヘイ</t>
    </rPh>
    <rPh sb="12" eb="14">
      <t>フキn</t>
    </rPh>
    <phoneticPr fontId="2"/>
  </si>
  <si>
    <t>2019.02.14 12:59</t>
    <phoneticPr fontId="2"/>
  </si>
  <si>
    <t>2019.02.15 21:44</t>
    <phoneticPr fontId="2"/>
  </si>
  <si>
    <t>2019.02.19 16:29</t>
    <phoneticPr fontId="2"/>
  </si>
  <si>
    <t>2019.02.20 13:44</t>
    <phoneticPr fontId="2"/>
  </si>
  <si>
    <t>レンジ下値から買い</t>
    <rPh sb="3" eb="5">
      <t>シタネ</t>
    </rPh>
    <rPh sb="7" eb="8">
      <t xml:space="preserve">カイ </t>
    </rPh>
    <phoneticPr fontId="2"/>
  </si>
  <si>
    <t>2019.02.23 05:29</t>
    <phoneticPr fontId="2"/>
  </si>
  <si>
    <t>急落からのじわじわ上昇に乗ってロング→安値更新</t>
    <rPh sb="0" eb="2">
      <t>キュウ</t>
    </rPh>
    <rPh sb="9" eb="11">
      <t>ジョウ</t>
    </rPh>
    <rPh sb="12" eb="13">
      <t>ノッテ</t>
    </rPh>
    <rPh sb="19" eb="21">
      <t>ヤスネ</t>
    </rPh>
    <rPh sb="21" eb="23">
      <t>コウシn</t>
    </rPh>
    <phoneticPr fontId="2"/>
  </si>
  <si>
    <t>2019.02.26 21:29</t>
    <phoneticPr fontId="2"/>
  </si>
  <si>
    <t>2019.03.01 09:59</t>
    <phoneticPr fontId="2"/>
  </si>
  <si>
    <t>日足水平線を1時間足で上抜け確定で飛び乗りロング</t>
    <rPh sb="0" eb="2">
      <t>ヒアセィ</t>
    </rPh>
    <rPh sb="2" eb="5">
      <t>スイヘイセン</t>
    </rPh>
    <rPh sb="7" eb="10">
      <t>ジカn</t>
    </rPh>
    <rPh sb="11" eb="13">
      <t>ウワヌケ</t>
    </rPh>
    <rPh sb="14" eb="16">
      <t>カクテイ</t>
    </rPh>
    <rPh sb="17" eb="18">
      <t>トビノリ</t>
    </rPh>
    <phoneticPr fontId="2"/>
  </si>
  <si>
    <t>2019.03.05 03:29</t>
    <phoneticPr fontId="2"/>
  </si>
  <si>
    <t>2019.03.07 09:07</t>
    <phoneticPr fontId="2"/>
  </si>
  <si>
    <t>髭足で逆指値到達後に下落</t>
    <rPh sb="0" eb="2">
      <t>ヒゲアセィ</t>
    </rPh>
    <rPh sb="3" eb="6">
      <t>ギャク</t>
    </rPh>
    <rPh sb="6" eb="8">
      <t>トウタテゥ</t>
    </rPh>
    <rPh sb="8" eb="9">
      <t>アト</t>
    </rPh>
    <rPh sb="10" eb="12">
      <t>ゲラク</t>
    </rPh>
    <phoneticPr fontId="2"/>
  </si>
  <si>
    <t>指標発表の影響</t>
    <rPh sb="0" eb="4">
      <t>シヒョウ</t>
    </rPh>
    <rPh sb="5" eb="7">
      <t>エイキョウ</t>
    </rPh>
    <phoneticPr fontId="2"/>
  </si>
  <si>
    <t>2019.03.07 18:44</t>
    <phoneticPr fontId="2"/>
  </si>
  <si>
    <t>2019.03.08 01.59</t>
    <phoneticPr fontId="2"/>
  </si>
  <si>
    <t>2019.03.13 12:44</t>
    <phoneticPr fontId="2"/>
  </si>
  <si>
    <t>2019.03.16 00:29</t>
    <phoneticPr fontId="2"/>
  </si>
  <si>
    <t>2019.03.19 04:14</t>
    <phoneticPr fontId="2"/>
  </si>
  <si>
    <t>2019.03.25 21:29</t>
    <phoneticPr fontId="2"/>
  </si>
  <si>
    <t>2019.03.27 19:59</t>
    <phoneticPr fontId="2"/>
  </si>
  <si>
    <t>2019.03.29 09:49</t>
    <phoneticPr fontId="2"/>
  </si>
  <si>
    <t>2019.04.02 05:59</t>
    <phoneticPr fontId="2"/>
  </si>
  <si>
    <t>4時間足のじわじわ上昇に対する逆張り</t>
    <rPh sb="1" eb="4">
      <t>ジカn</t>
    </rPh>
    <rPh sb="9" eb="11">
      <t>ジョウ</t>
    </rPh>
    <rPh sb="12" eb="13">
      <t>タイス</t>
    </rPh>
    <rPh sb="15" eb="17">
      <t>ギャク</t>
    </rPh>
    <phoneticPr fontId="2"/>
  </si>
  <si>
    <t>平均リスクリワード</t>
    <rPh sb="0" eb="2">
      <t>ヘイキn</t>
    </rPh>
    <phoneticPr fontId="2"/>
  </si>
  <si>
    <t>2019.04.05 03:44</t>
    <phoneticPr fontId="2"/>
  </si>
  <si>
    <t>2019.04.11 04:29</t>
    <phoneticPr fontId="2"/>
  </si>
  <si>
    <t>2019.04.16 21:14</t>
    <phoneticPr fontId="2"/>
  </si>
  <si>
    <t>日足水平線上抜け確定からの戻りで逆張り売り</t>
    <rPh sb="0" eb="2">
      <t>ヒアセィ</t>
    </rPh>
    <rPh sb="2" eb="5">
      <t>スイヘイ</t>
    </rPh>
    <rPh sb="5" eb="7">
      <t>ウワヌケ</t>
    </rPh>
    <rPh sb="16" eb="18">
      <t>ギャク</t>
    </rPh>
    <rPh sb="19" eb="20">
      <t xml:space="preserve">ウリ </t>
    </rPh>
    <phoneticPr fontId="2"/>
  </si>
  <si>
    <t>2019.04.25 10:29</t>
    <phoneticPr fontId="2"/>
  </si>
  <si>
    <t>2019.04.30 18:14</t>
    <phoneticPr fontId="2"/>
  </si>
  <si>
    <t>逆張り</t>
    <rPh sb="0" eb="2">
      <t>ギャクバリ</t>
    </rPh>
    <phoneticPr fontId="2"/>
  </si>
  <si>
    <t>2019.05.01 05:59</t>
    <phoneticPr fontId="2"/>
  </si>
  <si>
    <t>2019.05.03 00:14</t>
    <phoneticPr fontId="2"/>
  </si>
  <si>
    <t>2019.05.08 09:59</t>
    <phoneticPr fontId="2"/>
  </si>
  <si>
    <t>2019.05.11 00:59</t>
    <phoneticPr fontId="2"/>
  </si>
  <si>
    <t>2019.05.14 15:29</t>
    <phoneticPr fontId="2"/>
  </si>
  <si>
    <t>日足水平線を1時間足でレジスタンス確定で売り→水平線上抜け</t>
    <rPh sb="0" eb="2">
      <t>ヒアセィ</t>
    </rPh>
    <rPh sb="2" eb="5">
      <t>スイヘイ</t>
    </rPh>
    <rPh sb="7" eb="10">
      <t>ジカn</t>
    </rPh>
    <rPh sb="17" eb="19">
      <t>カクテイ</t>
    </rPh>
    <rPh sb="20" eb="21">
      <t>ウリ</t>
    </rPh>
    <rPh sb="23" eb="26">
      <t>スイヘイ</t>
    </rPh>
    <rPh sb="26" eb="28">
      <t>ウワヌケ</t>
    </rPh>
    <phoneticPr fontId="2"/>
  </si>
  <si>
    <t>利確目標に届かず日足水平線突破</t>
    <rPh sb="0" eb="4">
      <t>リカク</t>
    </rPh>
    <rPh sb="5" eb="6">
      <t>トドカズ</t>
    </rPh>
    <rPh sb="8" eb="10">
      <t>ヒアセィ</t>
    </rPh>
    <rPh sb="10" eb="13">
      <t>スイヘイ</t>
    </rPh>
    <rPh sb="13" eb="15">
      <t>トッパ</t>
    </rPh>
    <phoneticPr fontId="2"/>
  </si>
  <si>
    <t>2019.05.15 17:44</t>
    <phoneticPr fontId="2"/>
  </si>
  <si>
    <t>2019.05.17 21:14</t>
    <phoneticPr fontId="2"/>
  </si>
  <si>
    <t>2019.05.20 08:59</t>
    <phoneticPr fontId="2"/>
  </si>
  <si>
    <t>2019.05.24 05:44</t>
    <phoneticPr fontId="2"/>
  </si>
  <si>
    <t>日足水平線下抜け→逆張り買い</t>
    <rPh sb="0" eb="2">
      <t>ヒアセィ</t>
    </rPh>
    <rPh sb="2" eb="5">
      <t>スイ</t>
    </rPh>
    <rPh sb="5" eb="7">
      <t>シタ</t>
    </rPh>
    <rPh sb="9" eb="11">
      <t>ギャク</t>
    </rPh>
    <rPh sb="12" eb="13">
      <t xml:space="preserve">カイ </t>
    </rPh>
    <phoneticPr fontId="2"/>
  </si>
  <si>
    <t>2019.05.28 17:14</t>
    <phoneticPr fontId="2"/>
  </si>
  <si>
    <t>2019.05.29 03:14</t>
    <phoneticPr fontId="2"/>
  </si>
  <si>
    <t>2019.06.04 20:44</t>
    <phoneticPr fontId="2"/>
  </si>
  <si>
    <t>2019.06.06 16:44</t>
    <phoneticPr fontId="2"/>
  </si>
  <si>
    <t>レンジ内で売り→伸びなかったため手仕舞い</t>
    <rPh sb="5" eb="6">
      <t>ウリ</t>
    </rPh>
    <rPh sb="8" eb="9">
      <t>ノビナカ</t>
    </rPh>
    <rPh sb="16" eb="19">
      <t>テジマイ</t>
    </rPh>
    <phoneticPr fontId="2"/>
  </si>
  <si>
    <t>2019.06.07 05:24</t>
    <phoneticPr fontId="2"/>
  </si>
  <si>
    <t>米国指標発表の下振れ</t>
    <rPh sb="0" eb="6">
      <t>ベイコクシヒョウ</t>
    </rPh>
    <rPh sb="7" eb="9">
      <t>シタ</t>
    </rPh>
    <phoneticPr fontId="2"/>
  </si>
  <si>
    <t>2019.06.07 09:44</t>
    <phoneticPr fontId="2"/>
  </si>
  <si>
    <t>方向は合っていたが指値に届かず急落</t>
    <rPh sb="0" eb="2">
      <t>ホウ</t>
    </rPh>
    <rPh sb="3" eb="4">
      <t>アッテイテ</t>
    </rPh>
    <rPh sb="9" eb="11">
      <t>サシネ</t>
    </rPh>
    <rPh sb="12" eb="13">
      <t>トドカズ</t>
    </rPh>
    <rPh sb="15" eb="17">
      <t>キュウ</t>
    </rPh>
    <phoneticPr fontId="2"/>
  </si>
  <si>
    <t>2019.06.11 10:14</t>
    <phoneticPr fontId="2"/>
  </si>
  <si>
    <t>2019.06.12 21:44</t>
    <phoneticPr fontId="2"/>
  </si>
  <si>
    <t>2019.06.14 13:49</t>
    <phoneticPr fontId="2"/>
  </si>
  <si>
    <t>2019.06.20 20:59</t>
    <phoneticPr fontId="2"/>
  </si>
  <si>
    <t>4時間足の最安値ブレイク→日足水平線まで売り</t>
    <rPh sb="1" eb="4">
      <t>ジカn</t>
    </rPh>
    <rPh sb="5" eb="8">
      <t>サイヤス</t>
    </rPh>
    <rPh sb="13" eb="15">
      <t>ヒアセィ</t>
    </rPh>
    <rPh sb="15" eb="18">
      <t>スイ</t>
    </rPh>
    <rPh sb="20" eb="21">
      <t xml:space="preserve">ウリ </t>
    </rPh>
    <phoneticPr fontId="2"/>
  </si>
  <si>
    <t>2019.06.24 18:59</t>
    <phoneticPr fontId="2"/>
  </si>
  <si>
    <t>2019.06.26 00:14</t>
    <phoneticPr fontId="2"/>
  </si>
  <si>
    <t>米国指標発表後の急上昇</t>
    <rPh sb="0" eb="1">
      <t>ベイ</t>
    </rPh>
    <rPh sb="8" eb="11">
      <t>キュウジョウショウ</t>
    </rPh>
    <phoneticPr fontId="2"/>
  </si>
  <si>
    <t>2019.06.27 21:31</t>
    <phoneticPr fontId="2"/>
  </si>
  <si>
    <t xml:space="preserve"> </t>
    <phoneticPr fontId="2"/>
  </si>
  <si>
    <t>2019.07.02 21:44</t>
    <phoneticPr fontId="2"/>
  </si>
  <si>
    <t>（エリオット理論導入）フラット2回からのインパルスで売り</t>
    <rPh sb="6" eb="8">
      <t>リロn</t>
    </rPh>
    <rPh sb="8" eb="10">
      <t>ドウニュウ</t>
    </rPh>
    <rPh sb="16" eb="17">
      <t>カイ</t>
    </rPh>
    <rPh sb="26" eb="27">
      <t xml:space="preserve">ウリ </t>
    </rPh>
    <phoneticPr fontId="2"/>
  </si>
  <si>
    <t>2019.07.05 16:34</t>
    <phoneticPr fontId="2"/>
  </si>
  <si>
    <t>4時間足上目線、1時間足が下目線→上目線に転換して買い</t>
    <rPh sb="1" eb="4">
      <t>ジカn</t>
    </rPh>
    <rPh sb="4" eb="7">
      <t>ウエ</t>
    </rPh>
    <rPh sb="9" eb="12">
      <t>ジカn</t>
    </rPh>
    <rPh sb="13" eb="16">
      <t>シタメ</t>
    </rPh>
    <rPh sb="17" eb="20">
      <t>ウエ</t>
    </rPh>
    <rPh sb="21" eb="23">
      <t>テンカn</t>
    </rPh>
    <rPh sb="25" eb="26">
      <t>カイ</t>
    </rPh>
    <phoneticPr fontId="2"/>
  </si>
  <si>
    <t>2019.07.09 09:44</t>
    <phoneticPr fontId="2"/>
  </si>
  <si>
    <t>指標の下振れ</t>
    <rPh sb="0" eb="2">
      <t>シヒョウ</t>
    </rPh>
    <rPh sb="3" eb="5">
      <t>シタブ</t>
    </rPh>
    <phoneticPr fontId="2"/>
  </si>
  <si>
    <t>2019.07.12 12:44</t>
    <phoneticPr fontId="2"/>
  </si>
  <si>
    <t>2019.07.15 14:59</t>
    <phoneticPr fontId="2"/>
  </si>
  <si>
    <t>2019.07.16 23:59</t>
    <phoneticPr fontId="2"/>
  </si>
  <si>
    <t>2019.7.17 23:59</t>
    <phoneticPr fontId="2"/>
  </si>
  <si>
    <t>レンジを抜けて上抜ける筈だった→上値が伸びずレンジ内へ戻った→レンジ下抜けしたローソクから飛び乗りドテンショート</t>
    <rPh sb="4" eb="5">
      <t>ヌケ</t>
    </rPh>
    <rPh sb="7" eb="9">
      <t>ウワヌケ</t>
    </rPh>
    <rPh sb="11" eb="12">
      <t xml:space="preserve">ハズ </t>
    </rPh>
    <rPh sb="16" eb="18">
      <t>ウワネ</t>
    </rPh>
    <rPh sb="19" eb="20">
      <t>ノビ</t>
    </rPh>
    <rPh sb="25" eb="26">
      <t>ナイ</t>
    </rPh>
    <rPh sb="27" eb="28">
      <t>モドッタ</t>
    </rPh>
    <rPh sb="45" eb="46">
      <t>トビノリウル</t>
    </rPh>
    <phoneticPr fontId="2"/>
  </si>
  <si>
    <t>損益分岐点で手仕舞い直後に上昇</t>
    <rPh sb="0" eb="5">
      <t>ソンエキ</t>
    </rPh>
    <rPh sb="6" eb="9">
      <t>テジマイ</t>
    </rPh>
    <rPh sb="10" eb="12">
      <t>チョク</t>
    </rPh>
    <rPh sb="13" eb="15">
      <t>ジョウ</t>
    </rPh>
    <phoneticPr fontId="2"/>
  </si>
  <si>
    <t>2019.07.25 02:59</t>
    <phoneticPr fontId="2"/>
  </si>
  <si>
    <t>2019.07.29 23:29</t>
    <phoneticPr fontId="2"/>
  </si>
  <si>
    <t>指値撤退後、下落</t>
    <rPh sb="0" eb="2">
      <t>サシネ</t>
    </rPh>
    <rPh sb="2" eb="4">
      <t>テッタイ</t>
    </rPh>
    <rPh sb="4" eb="5">
      <t>アト</t>
    </rPh>
    <rPh sb="6" eb="8">
      <t>ゲラク</t>
    </rPh>
    <phoneticPr fontId="2"/>
  </si>
  <si>
    <t>2019.08.02 23:14</t>
    <phoneticPr fontId="2"/>
  </si>
  <si>
    <t>逆指値到達後、下落</t>
    <rPh sb="0" eb="6">
      <t>ギャク</t>
    </rPh>
    <rPh sb="7" eb="9">
      <t>ゲラク</t>
    </rPh>
    <phoneticPr fontId="2"/>
  </si>
  <si>
    <t>2019.08.06 01:49</t>
    <phoneticPr fontId="2"/>
  </si>
  <si>
    <t>2019.08.07 10:14</t>
    <phoneticPr fontId="2"/>
  </si>
  <si>
    <t>2019.08.12 13.09</t>
    <phoneticPr fontId="2"/>
  </si>
  <si>
    <t>2019.08.13 14:44</t>
    <phoneticPr fontId="2"/>
  </si>
  <si>
    <t>週末</t>
    <rPh sb="0" eb="2">
      <t>sy</t>
    </rPh>
    <phoneticPr fontId="2"/>
  </si>
  <si>
    <t>2019.08.16 21:59</t>
    <phoneticPr fontId="2"/>
  </si>
  <si>
    <t>2019.08.20 16:14</t>
    <phoneticPr fontId="2"/>
  </si>
  <si>
    <t>2019.08.21 11:59</t>
    <phoneticPr fontId="2"/>
  </si>
  <si>
    <t>2019.08.21 21:44</t>
    <phoneticPr fontId="2"/>
  </si>
  <si>
    <t>2019.08.26 17.29</t>
    <phoneticPr fontId="2"/>
  </si>
  <si>
    <t>2019.08.27 19:14</t>
    <phoneticPr fontId="2"/>
  </si>
  <si>
    <t>2019.08.29 21:29</t>
    <phoneticPr fontId="2"/>
  </si>
  <si>
    <t>2019.08.30 13:29</t>
    <phoneticPr fontId="2"/>
  </si>
  <si>
    <t>2019.09.02 16:29</t>
    <phoneticPr fontId="2"/>
  </si>
  <si>
    <t>機能しなくなった4時間足を跨いだレンジ上値からのショート</t>
    <rPh sb="0" eb="2">
      <t>キノウス</t>
    </rPh>
    <rPh sb="9" eb="12">
      <t>ジカn</t>
    </rPh>
    <rPh sb="13" eb="14">
      <t>マタイ</t>
    </rPh>
    <rPh sb="19" eb="21">
      <t>ウワネ</t>
    </rPh>
    <phoneticPr fontId="2"/>
  </si>
  <si>
    <t>2019.09.03 14:29</t>
    <phoneticPr fontId="2"/>
  </si>
  <si>
    <t>2019.09.05 09.29</t>
    <phoneticPr fontId="2"/>
  </si>
  <si>
    <t>日足水平線上抜け後にロング</t>
    <rPh sb="0" eb="2">
      <t>ヒアセィ</t>
    </rPh>
    <rPh sb="2" eb="5">
      <t>スイ</t>
    </rPh>
    <rPh sb="5" eb="7">
      <t>ウワヌケ</t>
    </rPh>
    <phoneticPr fontId="2"/>
  </si>
  <si>
    <t>2019.09.10 08:44</t>
    <phoneticPr fontId="2"/>
  </si>
  <si>
    <t>2019.09.13 07:29</t>
    <phoneticPr fontId="2"/>
  </si>
  <si>
    <t>2019.09.19 19:44</t>
    <phoneticPr fontId="2"/>
  </si>
  <si>
    <t>2019.09.24 23:59</t>
    <phoneticPr fontId="2"/>
  </si>
  <si>
    <t>2019.09.27 04:29</t>
    <phoneticPr fontId="2"/>
  </si>
  <si>
    <t>逆指値到達後、上昇</t>
    <rPh sb="0" eb="6">
      <t>ギャク</t>
    </rPh>
    <rPh sb="7" eb="9">
      <t>ジョウ</t>
    </rPh>
    <phoneticPr fontId="2"/>
  </si>
  <si>
    <t>2019.09.28 05:24</t>
    <phoneticPr fontId="2"/>
  </si>
  <si>
    <t>2019.10.01 10:44</t>
    <phoneticPr fontId="2"/>
  </si>
  <si>
    <t>2019.10.04 06:14</t>
    <phoneticPr fontId="2"/>
  </si>
  <si>
    <t>2019.10.08 09:14</t>
    <phoneticPr fontId="2"/>
  </si>
  <si>
    <t>日足を挟んでレンジ入り</t>
    <rPh sb="0" eb="2">
      <t>ヒアセィ</t>
    </rPh>
    <rPh sb="3" eb="4">
      <t>ハサンデ</t>
    </rPh>
    <rPh sb="9" eb="10">
      <t>イリ</t>
    </rPh>
    <phoneticPr fontId="2"/>
  </si>
  <si>
    <t>2019.10.10 00:44</t>
    <phoneticPr fontId="2"/>
  </si>
  <si>
    <t>相場のパターンが変わった感じ</t>
    <rPh sb="0" eb="2">
      <t>ソウバ</t>
    </rPh>
    <rPh sb="8" eb="9">
      <t>カワッタ</t>
    </rPh>
    <phoneticPr fontId="2"/>
  </si>
  <si>
    <t>下値更新からの買い</t>
    <rPh sb="0" eb="2">
      <t>シタネ</t>
    </rPh>
    <rPh sb="2" eb="4">
      <t>コウシn</t>
    </rPh>
    <rPh sb="7" eb="8">
      <t xml:space="preserve">カイ </t>
    </rPh>
    <phoneticPr fontId="2"/>
  </si>
  <si>
    <t>2019.11.02 01:59</t>
    <phoneticPr fontId="2"/>
  </si>
  <si>
    <t>逆パターン継続</t>
    <rPh sb="0" eb="1">
      <t>ギャク</t>
    </rPh>
    <phoneticPr fontId="2"/>
  </si>
  <si>
    <t>2019.11.13 14:44</t>
    <phoneticPr fontId="2"/>
  </si>
  <si>
    <t>2019.11.14 16:29</t>
    <phoneticPr fontId="2"/>
  </si>
  <si>
    <t>2019.11.18 16:59</t>
    <phoneticPr fontId="2"/>
  </si>
  <si>
    <t>2019.12.03 18:14</t>
    <phoneticPr fontId="2"/>
  </si>
  <si>
    <t>2019.12.04 22:29</t>
    <phoneticPr fontId="2"/>
  </si>
  <si>
    <t>2019.12.20 15:59</t>
    <phoneticPr fontId="2"/>
  </si>
  <si>
    <t>2019.12.23 09:59</t>
    <phoneticPr fontId="2"/>
  </si>
  <si>
    <t>2019.12.30 23:14</t>
    <phoneticPr fontId="2"/>
  </si>
  <si>
    <t>2020.01.08 04:29</t>
    <phoneticPr fontId="2"/>
  </si>
  <si>
    <t>2020.01.09 00:59</t>
    <phoneticPr fontId="2"/>
  </si>
  <si>
    <t>2020.01.29 18:14</t>
    <phoneticPr fontId="2"/>
  </si>
  <si>
    <t>2020.01.31 16:14</t>
    <phoneticPr fontId="2"/>
  </si>
  <si>
    <t>2020.02.03 17:44</t>
    <phoneticPr fontId="2"/>
  </si>
  <si>
    <t>1時間足に対して順張り</t>
    <rPh sb="1" eb="4">
      <t>ジカn</t>
    </rPh>
    <rPh sb="5" eb="6">
      <t>タイセィ</t>
    </rPh>
    <rPh sb="8" eb="9">
      <t>ジュn</t>
    </rPh>
    <rPh sb="9" eb="10">
      <t>ギャク</t>
    </rPh>
    <phoneticPr fontId="2"/>
  </si>
  <si>
    <t>2020.02.04 12:44</t>
    <phoneticPr fontId="2"/>
  </si>
  <si>
    <t>2020.02.05 20:44</t>
    <phoneticPr fontId="2"/>
  </si>
  <si>
    <t>日足水平線レジスタンス→1時間足で前のローソク下値を更新で売り→水平線ブレイク</t>
    <rPh sb="0" eb="2">
      <t>ヒアセィ</t>
    </rPh>
    <rPh sb="2" eb="5">
      <t>スイヘイ</t>
    </rPh>
    <rPh sb="13" eb="16">
      <t>ジカn</t>
    </rPh>
    <rPh sb="17" eb="18">
      <t>マエ</t>
    </rPh>
    <rPh sb="26" eb="28">
      <t>コウシn</t>
    </rPh>
    <rPh sb="29" eb="30">
      <t>ウリ</t>
    </rPh>
    <rPh sb="32" eb="35">
      <t>スイ</t>
    </rPh>
    <phoneticPr fontId="2"/>
  </si>
  <si>
    <t>水平線が機能しない相場が継続中。ポジション保有期間（6日）に対して利益少</t>
    <rPh sb="0" eb="3">
      <t>スイ</t>
    </rPh>
    <rPh sb="4" eb="6">
      <t>キノウ</t>
    </rPh>
    <rPh sb="9" eb="11">
      <t>ソウバ</t>
    </rPh>
    <rPh sb="12" eb="15">
      <t>ケイゾク</t>
    </rPh>
    <rPh sb="21" eb="25">
      <t>ホユウ</t>
    </rPh>
    <rPh sb="27" eb="28">
      <t>ニティ</t>
    </rPh>
    <rPh sb="33" eb="35">
      <t>リエキ</t>
    </rPh>
    <phoneticPr fontId="2"/>
  </si>
  <si>
    <t>2020.02.13 22:44</t>
    <phoneticPr fontId="2"/>
  </si>
  <si>
    <t>2020.02.25 08.14</t>
    <phoneticPr fontId="2"/>
  </si>
  <si>
    <t>水平線が機能しない相場が継続中。</t>
  </si>
  <si>
    <t>水平線が機能しない相場が継続中。</t>
    <phoneticPr fontId="2"/>
  </si>
  <si>
    <t>2020.02.26 02:29</t>
    <phoneticPr fontId="2"/>
  </si>
  <si>
    <t>2020.02.26 17:04</t>
    <phoneticPr fontId="2"/>
  </si>
  <si>
    <t>2020.03.20 15:14</t>
    <phoneticPr fontId="2"/>
  </si>
  <si>
    <t>2020.05.01 16:44</t>
    <phoneticPr fontId="2"/>
  </si>
  <si>
    <t>2020.05.07 13:59</t>
    <phoneticPr fontId="2"/>
  </si>
  <si>
    <t>2020.05.08 01:29</t>
    <phoneticPr fontId="2"/>
  </si>
  <si>
    <t>2020.05.09 05:14</t>
    <phoneticPr fontId="2"/>
  </si>
  <si>
    <t>2020.05.12 20:29</t>
    <phoneticPr fontId="2"/>
  </si>
  <si>
    <t>2020.05.14 14:59</t>
    <phoneticPr fontId="2"/>
  </si>
  <si>
    <t>2020.05.18 17:14</t>
    <phoneticPr fontId="2"/>
  </si>
  <si>
    <t>2020.05.20 17:44</t>
    <phoneticPr fontId="2"/>
  </si>
  <si>
    <t>2020.05.25 18:14</t>
    <phoneticPr fontId="2"/>
  </si>
  <si>
    <t>2020.05.28 20:14</t>
    <phoneticPr fontId="2"/>
  </si>
  <si>
    <t>2020.05.29 21:14</t>
    <phoneticPr fontId="2"/>
  </si>
  <si>
    <t>レンジ抜け→レンジ継続</t>
    <rPh sb="3" eb="4">
      <t>ヌケ</t>
    </rPh>
    <rPh sb="9" eb="11">
      <t>ケイゾク</t>
    </rPh>
    <phoneticPr fontId="2"/>
  </si>
  <si>
    <t>レンジ上値から入り直し</t>
    <rPh sb="3" eb="5">
      <t>ウワネ</t>
    </rPh>
    <rPh sb="7" eb="8">
      <t>ハイリ</t>
    </rPh>
    <phoneticPr fontId="2"/>
  </si>
  <si>
    <t>2020.05.30 05:59</t>
    <phoneticPr fontId="2"/>
  </si>
  <si>
    <t>2020.06.05 01:29</t>
    <phoneticPr fontId="2"/>
  </si>
  <si>
    <t>1時間足に対して逆張り</t>
    <phoneticPr fontId="2"/>
  </si>
  <si>
    <t>2020.06.09 13:14</t>
    <phoneticPr fontId="2"/>
  </si>
  <si>
    <t>日足or週足レベルのレンジ相場、日足水平線から逆張り買い</t>
    <rPh sb="0" eb="2">
      <t>ヒアセィ</t>
    </rPh>
    <rPh sb="4" eb="6">
      <t>シュウ</t>
    </rPh>
    <rPh sb="13" eb="15">
      <t>ソウバ</t>
    </rPh>
    <rPh sb="16" eb="18">
      <t>ヒアセィ</t>
    </rPh>
    <rPh sb="18" eb="21">
      <t>スイ</t>
    </rPh>
    <rPh sb="23" eb="25">
      <t>ギャクバル</t>
    </rPh>
    <phoneticPr fontId="2"/>
  </si>
  <si>
    <t>2020.06.12 02:59</t>
    <phoneticPr fontId="2"/>
  </si>
  <si>
    <t>2020.06.18 08:29</t>
    <phoneticPr fontId="2"/>
  </si>
  <si>
    <t>日足で拡大型フラット形成中</t>
    <rPh sb="0" eb="1">
      <t>ヒアセィ</t>
    </rPh>
    <rPh sb="3" eb="6">
      <t>カクダイ</t>
    </rPh>
    <rPh sb="10" eb="12">
      <t>ケイセイ</t>
    </rPh>
    <rPh sb="12" eb="13">
      <t>チュウ</t>
    </rPh>
    <phoneticPr fontId="2"/>
  </si>
  <si>
    <t>2020.06.19 09:29</t>
    <phoneticPr fontId="2"/>
  </si>
  <si>
    <t>2020.06.25 18:14</t>
    <phoneticPr fontId="2"/>
  </si>
  <si>
    <t>逆指値到達後に上昇</t>
    <rPh sb="0" eb="3">
      <t>ギャク</t>
    </rPh>
    <rPh sb="3" eb="6">
      <t>トウタテゥ</t>
    </rPh>
    <rPh sb="7" eb="9">
      <t>ジョウショウ</t>
    </rPh>
    <phoneticPr fontId="2"/>
  </si>
  <si>
    <t>2020.06.30 16:29</t>
    <phoneticPr fontId="2"/>
  </si>
  <si>
    <t>2020.07.01 22:59</t>
    <phoneticPr fontId="2"/>
  </si>
  <si>
    <t>日足のレンジブレイク</t>
    <rPh sb="0" eb="2">
      <t>ヒアセィ</t>
    </rPh>
    <phoneticPr fontId="2"/>
  </si>
  <si>
    <t>2020.07.27 10:59</t>
    <phoneticPr fontId="2"/>
  </si>
  <si>
    <t>レンジ相場継続</t>
    <rPh sb="3" eb="5">
      <t>ソウバ</t>
    </rPh>
    <rPh sb="5" eb="7">
      <t>ケイゾク</t>
    </rPh>
    <phoneticPr fontId="2"/>
  </si>
  <si>
    <t>2020.08.05 08:59</t>
    <phoneticPr fontId="2"/>
  </si>
  <si>
    <r>
      <rPr>
        <b/>
        <sz val="12"/>
        <color theme="1"/>
        <rFont val="游ゴシック"/>
        <family val="3"/>
        <charset val="128"/>
        <scheme val="minor"/>
      </rPr>
      <t>コロナ相場突入</t>
    </r>
    <r>
      <rPr>
        <sz val="12"/>
        <color theme="1"/>
        <rFont val="游ゴシック"/>
        <family val="2"/>
        <charset val="128"/>
        <scheme val="minor"/>
      </rPr>
      <t>。水平線が機能しない相場が継続中。2/20-3/9まで大規模なフラット相場</t>
    </r>
    <rPh sb="3" eb="5">
      <t>ソウバ</t>
    </rPh>
    <rPh sb="5" eb="7">
      <t>トツニュウ</t>
    </rPh>
    <rPh sb="34" eb="37">
      <t>ダイキボ</t>
    </rPh>
    <rPh sb="42" eb="44">
      <t>ソウバ</t>
    </rPh>
    <phoneticPr fontId="2"/>
  </si>
  <si>
    <t>レンジブレイク？</t>
    <phoneticPr fontId="2"/>
  </si>
  <si>
    <t>2020.08.18 09:14</t>
    <phoneticPr fontId="2"/>
  </si>
  <si>
    <t>2020.08.20 10:29</t>
    <phoneticPr fontId="2"/>
  </si>
  <si>
    <t>2020.08.20 20:44</t>
    <phoneticPr fontId="2"/>
  </si>
  <si>
    <t>2020.08.27 07:29</t>
    <phoneticPr fontId="2"/>
  </si>
  <si>
    <t>2020.09.09 01:19</t>
    <phoneticPr fontId="2"/>
  </si>
  <si>
    <t>2020.09.10 13:14</t>
    <phoneticPr fontId="2"/>
  </si>
  <si>
    <t>2020.09.25 09:59</t>
    <phoneticPr fontId="2"/>
  </si>
  <si>
    <t>2020.09.28 11:29</t>
    <phoneticPr fontId="2"/>
  </si>
  <si>
    <t>レンジ狙いのブレイク</t>
    <rPh sb="3" eb="4">
      <t>ネライ</t>
    </rPh>
    <phoneticPr fontId="2"/>
  </si>
  <si>
    <t>2020.09.29 02:44</t>
    <phoneticPr fontId="2"/>
  </si>
  <si>
    <t>2020.10.01 05:59</t>
    <phoneticPr fontId="2"/>
  </si>
  <si>
    <t>2020.10.14 21:11</t>
    <phoneticPr fontId="2"/>
  </si>
  <si>
    <t>ラインの機能が再開？</t>
    <rPh sb="4" eb="6">
      <t>キノウ</t>
    </rPh>
    <rPh sb="7" eb="9">
      <t>サイカイ</t>
    </rPh>
    <phoneticPr fontId="2"/>
  </si>
  <si>
    <t>2020.10.19 18:29</t>
    <phoneticPr fontId="2"/>
  </si>
  <si>
    <t>2020.10.20 17:14</t>
    <phoneticPr fontId="2"/>
  </si>
  <si>
    <t>2020.10.21 09:14</t>
    <phoneticPr fontId="2"/>
  </si>
  <si>
    <t>2020.10.23 10:59</t>
    <phoneticPr fontId="2"/>
  </si>
  <si>
    <t>2020.10.27 02:29</t>
    <phoneticPr fontId="2"/>
  </si>
  <si>
    <t>2020.10.30 18:59</t>
    <phoneticPr fontId="2"/>
  </si>
  <si>
    <t>2020.11.03 22:59</t>
    <phoneticPr fontId="2"/>
  </si>
  <si>
    <t>2020.11.10 05:59</t>
    <phoneticPr fontId="2"/>
  </si>
  <si>
    <t>2020.11.13 03:14</t>
    <phoneticPr fontId="2"/>
  </si>
  <si>
    <t>2020.11.14 00:29</t>
    <phoneticPr fontId="2"/>
  </si>
  <si>
    <t>2020.11.17 09:14</t>
    <phoneticPr fontId="2"/>
  </si>
  <si>
    <t>2020.11.19 00:29</t>
    <phoneticPr fontId="2"/>
  </si>
  <si>
    <t>2020.11.23 11:59</t>
    <phoneticPr fontId="2"/>
  </si>
  <si>
    <t>2020.11.25 11:14</t>
    <phoneticPr fontId="2"/>
  </si>
  <si>
    <t>2020.11.27 09:44</t>
    <phoneticPr fontId="2"/>
  </si>
  <si>
    <t>逆指値到達後に指値到達</t>
    <rPh sb="0" eb="3">
      <t>ギャク</t>
    </rPh>
    <rPh sb="3" eb="6">
      <t>トウタテゥ</t>
    </rPh>
    <rPh sb="7" eb="9">
      <t>サシネ</t>
    </rPh>
    <rPh sb="9" eb="11">
      <t>トウ</t>
    </rPh>
    <phoneticPr fontId="2"/>
  </si>
  <si>
    <t>2020.12.04 17:59</t>
    <phoneticPr fontId="2"/>
  </si>
  <si>
    <t>2020.12.07 23:14</t>
    <phoneticPr fontId="2"/>
  </si>
  <si>
    <t>2020.12.18 09:29</t>
    <phoneticPr fontId="2"/>
  </si>
  <si>
    <t>2020.12.21 18:14</t>
    <phoneticPr fontId="2"/>
  </si>
  <si>
    <t>2020.12.25 15:59</t>
    <phoneticPr fontId="2"/>
  </si>
  <si>
    <t>2020.12.30 00:02</t>
    <phoneticPr fontId="2"/>
  </si>
  <si>
    <t>チャネル下値から買い→ブレイク</t>
    <rPh sb="4" eb="6">
      <t>シタネ</t>
    </rPh>
    <rPh sb="8" eb="9">
      <t>カイ</t>
    </rPh>
    <phoneticPr fontId="2"/>
  </si>
  <si>
    <t>2021.01.05 12:29</t>
    <phoneticPr fontId="2"/>
  </si>
  <si>
    <t>2021.01.13 23:29</t>
    <phoneticPr fontId="2"/>
  </si>
  <si>
    <t>2021.01.15 18:59</t>
    <phoneticPr fontId="2"/>
  </si>
  <si>
    <t>2021.01.20 23:44</t>
    <phoneticPr fontId="2"/>
  </si>
  <si>
    <t>2021.01.21 21:14</t>
    <phoneticPr fontId="2"/>
  </si>
  <si>
    <t>2021.01.23 06:59</t>
    <phoneticPr fontId="2"/>
  </si>
  <si>
    <t>2021.01.26 22:29</t>
    <phoneticPr fontId="2"/>
  </si>
  <si>
    <t>2021.01.28 05:29</t>
    <phoneticPr fontId="2"/>
  </si>
  <si>
    <t>7月1日から続いた下降トレンドラインのブレイクで買い</t>
    <rPh sb="1" eb="2">
      <t>ガテゥ</t>
    </rPh>
    <rPh sb="3" eb="4">
      <t>ニティ</t>
    </rPh>
    <rPh sb="6" eb="7">
      <t>ジャク</t>
    </rPh>
    <rPh sb="9" eb="11">
      <t>カコ</t>
    </rPh>
    <rPh sb="24" eb="25">
      <t xml:space="preserve">カイ </t>
    </rPh>
    <phoneticPr fontId="2"/>
  </si>
  <si>
    <t>2021.02.01 21:59</t>
    <phoneticPr fontId="2"/>
  </si>
  <si>
    <t>2021.02.09 10:29</t>
    <phoneticPr fontId="2"/>
  </si>
  <si>
    <t>2021.02.12 14:59</t>
    <phoneticPr fontId="2"/>
  </si>
  <si>
    <t>2021.02.19 14:59</t>
    <phoneticPr fontId="2"/>
  </si>
  <si>
    <t>2021.02.17 16:03</t>
    <phoneticPr fontId="2"/>
  </si>
  <si>
    <t>2021.02.25 03:59</t>
    <phoneticPr fontId="2"/>
  </si>
  <si>
    <t>2021.02.26 10:59</t>
    <phoneticPr fontId="2"/>
  </si>
  <si>
    <t>2021.03.11 01:59</t>
    <phoneticPr fontId="2"/>
  </si>
  <si>
    <t>4時間足に対して逆張り</t>
    <rPh sb="1" eb="3">
      <t>ジカn</t>
    </rPh>
    <rPh sb="3" eb="4">
      <t>アセィ</t>
    </rPh>
    <rPh sb="5" eb="6">
      <t>タイセィ</t>
    </rPh>
    <rPh sb="8" eb="10">
      <t>ギャク</t>
    </rPh>
    <phoneticPr fontId="2"/>
  </si>
  <si>
    <t>2021.03.17 14:44</t>
    <phoneticPr fontId="2"/>
  </si>
  <si>
    <t>2021.03.23 10:14</t>
    <phoneticPr fontId="2"/>
  </si>
  <si>
    <t>2021.03.24 08:29</t>
    <phoneticPr fontId="2"/>
  </si>
  <si>
    <t>逆指値到達後に指値到達</t>
    <rPh sb="0" eb="3">
      <t>ギャク</t>
    </rPh>
    <rPh sb="3" eb="6">
      <t>トウタテゥ</t>
    </rPh>
    <rPh sb="7" eb="11">
      <t>サシネ</t>
    </rPh>
    <phoneticPr fontId="2"/>
  </si>
  <si>
    <t>2021.03.25 01:59</t>
    <phoneticPr fontId="2"/>
  </si>
  <si>
    <t>2021.03.26 16:59</t>
    <phoneticPr fontId="2"/>
  </si>
  <si>
    <t>2021.04.01 02:24</t>
    <phoneticPr fontId="2"/>
  </si>
  <si>
    <t>2021.04.06 09:44</t>
    <phoneticPr fontId="2"/>
  </si>
  <si>
    <t>2021.04.08 16:59</t>
    <phoneticPr fontId="2"/>
  </si>
  <si>
    <t>2021.04.12 16:44</t>
    <phoneticPr fontId="2"/>
  </si>
  <si>
    <t>2021.04.15 10:14</t>
    <phoneticPr fontId="2"/>
  </si>
  <si>
    <t>2021.04.19 11:14</t>
    <phoneticPr fontId="2"/>
  </si>
  <si>
    <t>リスクを抑えようとして逆指値を狭くしすぎた</t>
    <rPh sb="4" eb="5">
      <t>オサエ</t>
    </rPh>
    <rPh sb="11" eb="14">
      <t>ギャク</t>
    </rPh>
    <rPh sb="15" eb="16">
      <t>セマク</t>
    </rPh>
    <phoneticPr fontId="2"/>
  </si>
  <si>
    <t>2021.04.29 10:44</t>
    <phoneticPr fontId="2"/>
  </si>
  <si>
    <t>2021.05.03 10:59</t>
    <phoneticPr fontId="2"/>
  </si>
  <si>
    <t>2021.05.06 09:59</t>
    <phoneticPr fontId="2"/>
  </si>
  <si>
    <t>2021.05.07 03.14</t>
    <phoneticPr fontId="2"/>
  </si>
  <si>
    <t>2021.05.10 15:44</t>
    <phoneticPr fontId="2"/>
  </si>
  <si>
    <t>2021.05.11 19:59</t>
    <phoneticPr fontId="2"/>
  </si>
  <si>
    <t>指標発表後の急上昇</t>
    <rPh sb="0" eb="5">
      <t>シヒョウ</t>
    </rPh>
    <rPh sb="6" eb="9">
      <t>キュウジョウショウ</t>
    </rPh>
    <phoneticPr fontId="2"/>
  </si>
  <si>
    <t>2021.05.12 17:59</t>
    <phoneticPr fontId="2"/>
  </si>
  <si>
    <t>2021.05.14 15:29</t>
    <phoneticPr fontId="2"/>
  </si>
  <si>
    <t>2021.05.19 16:29</t>
    <phoneticPr fontId="2"/>
  </si>
  <si>
    <t>2021.05.24 13:14</t>
    <phoneticPr fontId="2"/>
  </si>
  <si>
    <t>2021.05.27 00:29</t>
    <phoneticPr fontId="2"/>
  </si>
  <si>
    <t>2021.05.27 22:14</t>
    <phoneticPr fontId="2"/>
  </si>
  <si>
    <t>2021.05.28 20:14</t>
    <phoneticPr fontId="2"/>
  </si>
  <si>
    <t>2021.05.31 22:14</t>
    <phoneticPr fontId="2"/>
  </si>
  <si>
    <t>2021.06.01 22:44</t>
    <phoneticPr fontId="2"/>
  </si>
  <si>
    <t>2021.06.03 10:59</t>
    <phoneticPr fontId="2"/>
  </si>
  <si>
    <t>2021.06.09 22:29</t>
    <phoneticPr fontId="2"/>
  </si>
  <si>
    <t>2021.06.10 15:14</t>
    <phoneticPr fontId="2"/>
  </si>
  <si>
    <t>2021.06.14 23:44</t>
    <phoneticPr fontId="2"/>
  </si>
  <si>
    <t>2021.06.17 16:59</t>
    <phoneticPr fontId="2"/>
  </si>
  <si>
    <t>指値に届かず</t>
    <rPh sb="0" eb="2">
      <t>サシネ</t>
    </rPh>
    <rPh sb="3" eb="4">
      <t>トドカズ</t>
    </rPh>
    <phoneticPr fontId="2"/>
  </si>
  <si>
    <t>2021.06.18 14:44</t>
    <phoneticPr fontId="2"/>
  </si>
  <si>
    <t>2021.06.22 13:59</t>
    <phoneticPr fontId="2"/>
  </si>
  <si>
    <t>2021.06.23 14:29</t>
    <phoneticPr fontId="2"/>
  </si>
  <si>
    <t>2021.06.28 09:29</t>
    <phoneticPr fontId="2"/>
  </si>
  <si>
    <t>2021.06.29 11:29</t>
    <phoneticPr fontId="2"/>
  </si>
  <si>
    <t>2021.06.30 06:59</t>
    <phoneticPr fontId="2"/>
  </si>
  <si>
    <t>2021.06.30 15:59</t>
    <phoneticPr fontId="2"/>
  </si>
  <si>
    <t>2021.07.06 15:14</t>
    <phoneticPr fontId="2"/>
  </si>
  <si>
    <t>2021.07.08 10:14</t>
    <phoneticPr fontId="2"/>
  </si>
  <si>
    <t>2021.07.09 12:29</t>
    <phoneticPr fontId="2"/>
  </si>
  <si>
    <t>日足水平線を下抜けしたが下値が伸びなかった→日足上抜けで飛び乗り買い</t>
    <rPh sb="0" eb="2">
      <t>ヒアセィ</t>
    </rPh>
    <rPh sb="2" eb="5">
      <t>スイ</t>
    </rPh>
    <rPh sb="6" eb="8">
      <t>シタヌケ</t>
    </rPh>
    <rPh sb="12" eb="14">
      <t>シタ</t>
    </rPh>
    <rPh sb="22" eb="24">
      <t>ヒアセィ</t>
    </rPh>
    <rPh sb="24" eb="26">
      <t>ウワヌケデ</t>
    </rPh>
    <rPh sb="28" eb="29">
      <t>トビノリ</t>
    </rPh>
    <phoneticPr fontId="2"/>
  </si>
  <si>
    <t>2021.07.15 15:29</t>
    <phoneticPr fontId="2"/>
  </si>
  <si>
    <t>2021.07.16 19:59</t>
    <phoneticPr fontId="2"/>
  </si>
  <si>
    <t>2021.07.20 01:59</t>
    <phoneticPr fontId="2"/>
  </si>
  <si>
    <t>2021.07.27 09:59</t>
    <phoneticPr fontId="2"/>
  </si>
  <si>
    <t>2021.07.21 16:44</t>
    <phoneticPr fontId="2"/>
  </si>
  <si>
    <t>2021.07.30 15:29</t>
    <phoneticPr fontId="2"/>
  </si>
  <si>
    <t>2021.08.03 13:14</t>
    <phoneticPr fontId="2"/>
  </si>
  <si>
    <t>2021.08.10 04:59</t>
    <phoneticPr fontId="2"/>
  </si>
  <si>
    <t>2021.08.12 08:44</t>
    <phoneticPr fontId="2"/>
  </si>
  <si>
    <t>2021.08.17 23:44</t>
    <phoneticPr fontId="2"/>
  </si>
  <si>
    <t>2021.08.19 20:59</t>
    <phoneticPr fontId="2"/>
  </si>
  <si>
    <t>2021.08.20 09:29</t>
    <phoneticPr fontId="2"/>
  </si>
  <si>
    <t>2021.08.23 09:14</t>
    <phoneticPr fontId="2"/>
  </si>
  <si>
    <t>2021.08.24 18:44</t>
    <phoneticPr fontId="2"/>
  </si>
  <si>
    <t>2021.08.26 12:59</t>
    <phoneticPr fontId="2"/>
  </si>
  <si>
    <t>2021.08.27 21:44</t>
    <phoneticPr fontId="2"/>
  </si>
  <si>
    <t>2021.08.31 08:14</t>
    <phoneticPr fontId="2"/>
  </si>
  <si>
    <t>2021.09.03 09:59</t>
    <phoneticPr fontId="2"/>
  </si>
  <si>
    <t>2021.09.09 22:59</t>
    <phoneticPr fontId="2"/>
  </si>
  <si>
    <t>2021.09.27 17:59</t>
    <phoneticPr fontId="2"/>
  </si>
  <si>
    <t>2021.09.29 23:29</t>
    <phoneticPr fontId="2"/>
  </si>
  <si>
    <t>2021.10.05 22:59</t>
    <phoneticPr fontId="2"/>
  </si>
  <si>
    <t>2021.10.07 23:59</t>
    <phoneticPr fontId="2"/>
  </si>
  <si>
    <t>2021.10.12 21:29</t>
    <phoneticPr fontId="2"/>
  </si>
  <si>
    <t>日足揉み合い後の推進波に乗り遅れ。同値撤退後に指値到達</t>
    <rPh sb="0" eb="2">
      <t>ヒアセィ</t>
    </rPh>
    <rPh sb="2" eb="3">
      <t>モミアイ</t>
    </rPh>
    <rPh sb="8" eb="10">
      <t>スイシn</t>
    </rPh>
    <rPh sb="10" eb="11">
      <t xml:space="preserve">ナミ </t>
    </rPh>
    <rPh sb="12" eb="13">
      <t>ノリオクレ</t>
    </rPh>
    <rPh sb="17" eb="19">
      <t>ドウティ</t>
    </rPh>
    <rPh sb="19" eb="21">
      <t>テッタイ</t>
    </rPh>
    <rPh sb="21" eb="22">
      <t>アト</t>
    </rPh>
    <rPh sb="23" eb="25">
      <t>サシネ</t>
    </rPh>
    <rPh sb="25" eb="27">
      <t>トウ</t>
    </rPh>
    <phoneticPr fontId="2"/>
  </si>
  <si>
    <t>2021.10.18 10:44</t>
    <phoneticPr fontId="2"/>
  </si>
  <si>
    <t>2021.10.19 16:29</t>
    <phoneticPr fontId="2"/>
  </si>
  <si>
    <t>1時間足レンジを下抜けしたがレンジ内へ戻り</t>
    <rPh sb="1" eb="4">
      <t>ジカn</t>
    </rPh>
    <rPh sb="8" eb="10">
      <t>シタヌケ</t>
    </rPh>
    <rPh sb="19" eb="20">
      <t>モドリ</t>
    </rPh>
    <phoneticPr fontId="2"/>
  </si>
  <si>
    <t>1時間足レンジを上抜けしたがレンジ内へ戻り</t>
    <rPh sb="1" eb="4">
      <t>ジカn</t>
    </rPh>
    <rPh sb="8" eb="9">
      <t>ウエ</t>
    </rPh>
    <rPh sb="9" eb="10">
      <t>シタヌケ</t>
    </rPh>
    <rPh sb="19" eb="20">
      <t>モドリ</t>
    </rPh>
    <phoneticPr fontId="2"/>
  </si>
  <si>
    <t>2021.10.20 19:14</t>
    <phoneticPr fontId="2"/>
  </si>
  <si>
    <t>2021.10.22 00:59</t>
    <phoneticPr fontId="2"/>
  </si>
  <si>
    <t>2021.10.27 16:14</t>
    <phoneticPr fontId="2"/>
  </si>
  <si>
    <t>2021.10.27 20:59</t>
    <phoneticPr fontId="2"/>
  </si>
  <si>
    <t>2021.10.28 09:29</t>
    <phoneticPr fontId="2"/>
  </si>
  <si>
    <t>2021.11.01 12:29</t>
    <phoneticPr fontId="2"/>
  </si>
  <si>
    <t>レンジ上値から売り</t>
    <rPh sb="3" eb="5">
      <t>ウワネ</t>
    </rPh>
    <rPh sb="7" eb="8">
      <t>ウリ</t>
    </rPh>
    <phoneticPr fontId="2"/>
  </si>
  <si>
    <t>2021.11.02 07:44</t>
    <phoneticPr fontId="2"/>
  </si>
  <si>
    <t>2021.11.09 00:59</t>
    <phoneticPr fontId="2"/>
  </si>
  <si>
    <t>4時間足レンジを下抜けしたがレンジ内へ戻り</t>
    <rPh sb="1" eb="4">
      <t>ジカn</t>
    </rPh>
    <rPh sb="8" eb="9">
      <t xml:space="preserve">シタ </t>
    </rPh>
    <rPh sb="9" eb="10">
      <t>シタヌケ</t>
    </rPh>
    <rPh sb="19" eb="20">
      <t>モドリ</t>
    </rPh>
    <phoneticPr fontId="2"/>
  </si>
  <si>
    <t>日足レンジを上抜けしたが伸びなかったためレンジ内へ戻り狙い</t>
    <rPh sb="0" eb="2">
      <t>ヒアセィ</t>
    </rPh>
    <rPh sb="6" eb="7">
      <t>ウエ</t>
    </rPh>
    <rPh sb="7" eb="8">
      <t>シタヌケ</t>
    </rPh>
    <rPh sb="12" eb="13">
      <t>ノビ</t>
    </rPh>
    <rPh sb="25" eb="26">
      <t>モドリ</t>
    </rPh>
    <rPh sb="27" eb="28">
      <t>ネラウ</t>
    </rPh>
    <phoneticPr fontId="2"/>
  </si>
  <si>
    <t>2021.11.17 23:59</t>
    <phoneticPr fontId="2"/>
  </si>
  <si>
    <t>2021.11.22 15:59</t>
    <phoneticPr fontId="2"/>
  </si>
  <si>
    <t>2021.11.24 17:59</t>
    <phoneticPr fontId="2"/>
  </si>
  <si>
    <t>2021.12.03 10:44</t>
    <phoneticPr fontId="2"/>
  </si>
  <si>
    <t>2021.12.11 01:44</t>
    <phoneticPr fontId="2"/>
  </si>
  <si>
    <t>2021.12.17 09.29</t>
    <phoneticPr fontId="2"/>
  </si>
  <si>
    <t>2021.12.29 17:29</t>
    <phoneticPr fontId="2"/>
  </si>
  <si>
    <t>4時間足では上目線、15分足で高値更新後直近安値の切下げを確認して買い</t>
    <rPh sb="1" eb="4">
      <t>ジカn</t>
    </rPh>
    <rPh sb="6" eb="9">
      <t>ウエ</t>
    </rPh>
    <rPh sb="12" eb="14">
      <t>フンア</t>
    </rPh>
    <rPh sb="15" eb="17">
      <t>タカネ</t>
    </rPh>
    <rPh sb="17" eb="20">
      <t>コウシンアテ</t>
    </rPh>
    <rPh sb="20" eb="22">
      <t>チョッキ</t>
    </rPh>
    <rPh sb="22" eb="24">
      <t>ヤスネ</t>
    </rPh>
    <rPh sb="25" eb="27">
      <t>キリサゲ</t>
    </rPh>
    <rPh sb="29" eb="31">
      <t>カクニn</t>
    </rPh>
    <rPh sb="33" eb="34">
      <t>カイ</t>
    </rPh>
    <phoneticPr fontId="2"/>
  </si>
  <si>
    <t>2022.01.03 21:14</t>
    <phoneticPr fontId="2"/>
  </si>
  <si>
    <t>1時間足では下目線、15分足で安値更新後直近高値の切上げを確認して買い</t>
    <rPh sb="1" eb="4">
      <t>ジカn</t>
    </rPh>
    <rPh sb="6" eb="7">
      <t xml:space="preserve">シタ </t>
    </rPh>
    <rPh sb="7" eb="9">
      <t>ウエ</t>
    </rPh>
    <rPh sb="12" eb="14">
      <t>フンア</t>
    </rPh>
    <rPh sb="15" eb="17">
      <t>ヤスネ</t>
    </rPh>
    <rPh sb="17" eb="20">
      <t>コウシンアテ</t>
    </rPh>
    <rPh sb="20" eb="22">
      <t>チョッキ</t>
    </rPh>
    <rPh sb="22" eb="24">
      <t>タカネ</t>
    </rPh>
    <rPh sb="25" eb="27">
      <t>キリアゲ</t>
    </rPh>
    <rPh sb="29" eb="31">
      <t>カクニn</t>
    </rPh>
    <rPh sb="33" eb="34">
      <t>カイ</t>
    </rPh>
    <phoneticPr fontId="2"/>
  </si>
  <si>
    <t>2022.01.06 04:19</t>
    <phoneticPr fontId="2"/>
  </si>
  <si>
    <t>安値更新から高値更新を狙ったが失敗</t>
    <rPh sb="0" eb="2">
      <t>ヤスネ</t>
    </rPh>
    <rPh sb="2" eb="4">
      <t>コウシn</t>
    </rPh>
    <rPh sb="6" eb="8">
      <t>タカネ</t>
    </rPh>
    <rPh sb="8" eb="10">
      <t>コウシn</t>
    </rPh>
    <rPh sb="11" eb="12">
      <t>ネラッタ</t>
    </rPh>
    <rPh sb="15" eb="17">
      <t>シッパイ</t>
    </rPh>
    <phoneticPr fontId="2"/>
  </si>
  <si>
    <t>2022.01.10 22:14</t>
    <phoneticPr fontId="2"/>
  </si>
  <si>
    <t>水平線の機能の正常化を確認して日足ラインブレイクから売り</t>
    <rPh sb="0" eb="3">
      <t>スイヘ</t>
    </rPh>
    <rPh sb="4" eb="6">
      <t>キノウ</t>
    </rPh>
    <rPh sb="7" eb="10">
      <t>セイジョウ</t>
    </rPh>
    <rPh sb="11" eb="13">
      <t>カクニn</t>
    </rPh>
    <rPh sb="15" eb="17">
      <t>ヒアセィ</t>
    </rPh>
    <rPh sb="26" eb="27">
      <t>ウリ</t>
    </rPh>
    <phoneticPr fontId="2"/>
  </si>
  <si>
    <t>2022.01.13 12:14</t>
    <phoneticPr fontId="2"/>
  </si>
  <si>
    <t>2022.01.20 11:14</t>
    <phoneticPr fontId="2"/>
  </si>
  <si>
    <t>2022.02.03 23:29</t>
    <phoneticPr fontId="2"/>
  </si>
  <si>
    <t>2022.02.09 10;04</t>
    <phoneticPr fontId="2"/>
  </si>
  <si>
    <t>揉み合いに突入したため手仕舞い</t>
    <rPh sb="0" eb="1">
      <t>モミアイ</t>
    </rPh>
    <rPh sb="5" eb="7">
      <t>トツニュウ</t>
    </rPh>
    <rPh sb="11" eb="14">
      <t>テジマイ</t>
    </rPh>
    <phoneticPr fontId="2"/>
  </si>
  <si>
    <t>2022.02.10 15:29</t>
    <phoneticPr fontId="2"/>
  </si>
  <si>
    <t>2022.02.16 00:44</t>
    <phoneticPr fontId="2"/>
  </si>
  <si>
    <t>2022.02.17 00:59</t>
    <phoneticPr fontId="2"/>
  </si>
  <si>
    <t>2022.02.17 21:44</t>
    <phoneticPr fontId="2"/>
  </si>
  <si>
    <t>2022.02.23 09:29</t>
    <phoneticPr fontId="2"/>
  </si>
  <si>
    <t>1時間足水平線を下抜け確定したにも関わらず下落しなかったため買い</t>
    <rPh sb="1" eb="4">
      <t>ジカn</t>
    </rPh>
    <rPh sb="4" eb="7">
      <t>スイヘイ</t>
    </rPh>
    <rPh sb="8" eb="10">
      <t>シタヌケ</t>
    </rPh>
    <rPh sb="11" eb="13">
      <t>カクテイ</t>
    </rPh>
    <rPh sb="17" eb="18">
      <t>カカワラズ</t>
    </rPh>
    <rPh sb="21" eb="23">
      <t>ゲラク</t>
    </rPh>
    <rPh sb="30" eb="31">
      <t xml:space="preserve">カイ </t>
    </rPh>
    <phoneticPr fontId="2"/>
  </si>
  <si>
    <t>2022.02.25 16:29</t>
    <phoneticPr fontId="2"/>
  </si>
  <si>
    <t>2022.03.04 02:59</t>
    <phoneticPr fontId="2"/>
  </si>
  <si>
    <t>2022.03.07 14:29</t>
    <phoneticPr fontId="2"/>
  </si>
  <si>
    <t>2022.03,08 08:54</t>
    <phoneticPr fontId="2"/>
  </si>
  <si>
    <t>2022.03.09 20:29</t>
    <phoneticPr fontId="2"/>
  </si>
  <si>
    <t>2022.03.17 00:29</t>
    <phoneticPr fontId="2"/>
  </si>
  <si>
    <t>2022.03.18 09:14</t>
    <phoneticPr fontId="2"/>
  </si>
  <si>
    <t>2022.03.18 23:29</t>
    <phoneticPr fontId="2"/>
  </si>
  <si>
    <t>1時間足高値更新て買い。15分足で水平線サポートを確認したものの高値伸びず。</t>
    <rPh sb="1" eb="4">
      <t>ジカn</t>
    </rPh>
    <rPh sb="4" eb="6">
      <t>タカネ</t>
    </rPh>
    <rPh sb="6" eb="8">
      <t>コウシn</t>
    </rPh>
    <rPh sb="9" eb="10">
      <t xml:space="preserve">カイ </t>
    </rPh>
    <rPh sb="14" eb="16">
      <t>フンア</t>
    </rPh>
    <rPh sb="17" eb="20">
      <t>スイ</t>
    </rPh>
    <rPh sb="25" eb="27">
      <t>カクニn</t>
    </rPh>
    <rPh sb="32" eb="34">
      <t>タカネ</t>
    </rPh>
    <rPh sb="34" eb="35">
      <t>ノビズ</t>
    </rPh>
    <phoneticPr fontId="2"/>
  </si>
  <si>
    <t>2022.03.29 21:14</t>
    <phoneticPr fontId="2"/>
  </si>
  <si>
    <t>2022.03.25 18:14</t>
    <phoneticPr fontId="2"/>
  </si>
  <si>
    <t>2022.04.01 17:14</t>
    <phoneticPr fontId="2"/>
  </si>
  <si>
    <t>2022.04.06 00:59</t>
    <phoneticPr fontId="2"/>
  </si>
  <si>
    <t>2022.04.11 17:44</t>
    <phoneticPr fontId="2"/>
  </si>
  <si>
    <t>2022.04.19 00:59</t>
    <phoneticPr fontId="2"/>
  </si>
  <si>
    <t>ウクライナ戦争による長期の円安相場突入。1時間足高値更新で買い。逆指値1に対して指値1で設定。</t>
    <rPh sb="5" eb="7">
      <t>セn</t>
    </rPh>
    <rPh sb="10" eb="12">
      <t>チョウキ</t>
    </rPh>
    <rPh sb="13" eb="15">
      <t>エンヤス</t>
    </rPh>
    <rPh sb="15" eb="17">
      <t>ソウバ</t>
    </rPh>
    <rPh sb="17" eb="19">
      <t>トツニュウ</t>
    </rPh>
    <rPh sb="21" eb="24">
      <t>ジカn</t>
    </rPh>
    <rPh sb="24" eb="26">
      <t>タカネ</t>
    </rPh>
    <rPh sb="26" eb="28">
      <t>コウシn</t>
    </rPh>
    <rPh sb="29" eb="30">
      <t xml:space="preserve">カイ </t>
    </rPh>
    <rPh sb="32" eb="35">
      <t>ギャク</t>
    </rPh>
    <rPh sb="37" eb="38">
      <t>タイセィ</t>
    </rPh>
    <rPh sb="40" eb="42">
      <t>サシネ</t>
    </rPh>
    <phoneticPr fontId="2"/>
  </si>
  <si>
    <t>2022.04.20 16:44</t>
    <phoneticPr fontId="2"/>
  </si>
  <si>
    <t>2022.04.25 15:44</t>
    <phoneticPr fontId="2"/>
  </si>
  <si>
    <t>2022.04.26 14:44</t>
    <phoneticPr fontId="2"/>
  </si>
  <si>
    <t>2022.04.28 08:14</t>
    <phoneticPr fontId="2"/>
  </si>
  <si>
    <t>2022.05.02 19:59</t>
    <phoneticPr fontId="2"/>
  </si>
  <si>
    <t>2022.05.06 09:59</t>
    <phoneticPr fontId="2"/>
  </si>
  <si>
    <t>2022.05.19 11:49</t>
    <phoneticPr fontId="2"/>
  </si>
  <si>
    <t>水平線が機能していない中、レンジ狙いで買い</t>
    <rPh sb="0" eb="3">
      <t>スイ</t>
    </rPh>
    <rPh sb="4" eb="6">
      <t>キノウ</t>
    </rPh>
    <rPh sb="11" eb="12">
      <t>ナカ</t>
    </rPh>
    <rPh sb="16" eb="17">
      <t>ネライ</t>
    </rPh>
    <rPh sb="19" eb="20">
      <t>カイ</t>
    </rPh>
    <phoneticPr fontId="2"/>
  </si>
  <si>
    <t>2022.05.20 21:29</t>
    <phoneticPr fontId="2"/>
  </si>
  <si>
    <t>2022.05.25 05:29</t>
    <phoneticPr fontId="2"/>
  </si>
  <si>
    <t>2022.05.26 10:44</t>
    <phoneticPr fontId="2"/>
  </si>
  <si>
    <t>2022.05.30 11:44</t>
    <phoneticPr fontId="2"/>
  </si>
  <si>
    <t>最高値更新で買い。逆指値1に対して指値1で設定。</t>
    <rPh sb="0" eb="1">
      <t>サイタカネ</t>
    </rPh>
    <phoneticPr fontId="2"/>
  </si>
  <si>
    <t>2022.06.08 09:59</t>
    <phoneticPr fontId="2"/>
  </si>
  <si>
    <t>2022.06.10 09:59</t>
    <phoneticPr fontId="2"/>
  </si>
  <si>
    <t>2022.06.14 09:14</t>
    <phoneticPr fontId="2"/>
  </si>
  <si>
    <t>2022.06.15 09:14</t>
    <phoneticPr fontId="2"/>
  </si>
  <si>
    <t>水平線が機能していない中、最高値更新からの逆張り売り。逆指値1に対して指値1で設定。</t>
    <rPh sb="0" eb="5">
      <t>サイタカネ</t>
    </rPh>
    <rPh sb="8" eb="10">
      <t>ギャク</t>
    </rPh>
    <rPh sb="11" eb="12">
      <t>ウリ</t>
    </rPh>
    <phoneticPr fontId="2"/>
  </si>
  <si>
    <t>2022.06.15 22:34</t>
    <phoneticPr fontId="2"/>
  </si>
  <si>
    <t>2022.06.17 19:14</t>
    <phoneticPr fontId="2"/>
  </si>
  <si>
    <t>2022.06.23 12:59</t>
    <phoneticPr fontId="2"/>
  </si>
  <si>
    <t>2022.06.28 22:44</t>
    <phoneticPr fontId="2"/>
  </si>
  <si>
    <t>2022.06.29 20:59</t>
    <phoneticPr fontId="2"/>
  </si>
  <si>
    <t>最高値更新で買い。仕掛けが早かったため逆指値1に対して指値1で設定。</t>
    <rPh sb="0" eb="1">
      <t>サイタカネ</t>
    </rPh>
    <rPh sb="9" eb="11">
      <t>シカケ</t>
    </rPh>
    <rPh sb="13" eb="14">
      <t>ハヤカッタ</t>
    </rPh>
    <phoneticPr fontId="2"/>
  </si>
  <si>
    <t>2022.06.30 18:44</t>
    <phoneticPr fontId="2"/>
  </si>
  <si>
    <t>2022.07.04 18:44</t>
    <phoneticPr fontId="2"/>
  </si>
  <si>
    <t>2022.07.15 23:44</t>
    <phoneticPr fontId="2"/>
  </si>
  <si>
    <t>2022.07.20 10:29</t>
    <phoneticPr fontId="2"/>
  </si>
  <si>
    <t>2022.07.21 17:59</t>
    <phoneticPr fontId="2"/>
  </si>
  <si>
    <t>2022.07.27 19:59</t>
    <phoneticPr fontId="2"/>
  </si>
  <si>
    <t>2022.08.17 10:29</t>
    <phoneticPr fontId="2"/>
  </si>
  <si>
    <t>2022.08.24 21:59</t>
    <phoneticPr fontId="2"/>
  </si>
  <si>
    <t>最高値更新で買い。逆指値1に対して指値1で設定。4時間足以下はライン機能せず</t>
    <rPh sb="0" eb="1">
      <t>サイタカネ</t>
    </rPh>
    <rPh sb="25" eb="28">
      <t>ジカn</t>
    </rPh>
    <rPh sb="28" eb="30">
      <t>イカ</t>
    </rPh>
    <phoneticPr fontId="2"/>
  </si>
  <si>
    <t>2022.09.01 21:44</t>
    <phoneticPr fontId="2"/>
  </si>
  <si>
    <t>2022.09.19 11:59</t>
    <phoneticPr fontId="2"/>
  </si>
  <si>
    <t>2022.10.03 08:44</t>
    <phoneticPr fontId="2"/>
  </si>
  <si>
    <t>2022.10.04 17:44</t>
    <phoneticPr fontId="2"/>
  </si>
  <si>
    <t>2022.10.12 09:59</t>
    <phoneticPr fontId="2"/>
  </si>
  <si>
    <t>最高値更新で買い。逆指値1に対して指値1で設定。</t>
    <phoneticPr fontId="2"/>
  </si>
  <si>
    <t>2022.10.18 17:44</t>
    <phoneticPr fontId="2"/>
  </si>
  <si>
    <t>2022.10.26 16:29</t>
    <phoneticPr fontId="2"/>
  </si>
  <si>
    <t>為替介入後、ハラミ内の値安値切下げで売り</t>
    <rPh sb="0" eb="5">
      <t>カワセ</t>
    </rPh>
    <rPh sb="11" eb="14">
      <t>タカネ</t>
    </rPh>
    <rPh sb="14" eb="16">
      <t>キリサゲ</t>
    </rPh>
    <rPh sb="18" eb="19">
      <t xml:space="preserve">ウリ </t>
    </rPh>
    <phoneticPr fontId="2"/>
  </si>
  <si>
    <t>2022.11.01 14:44</t>
    <phoneticPr fontId="2"/>
  </si>
  <si>
    <t>2022.11.02 15:29</t>
    <phoneticPr fontId="2"/>
  </si>
  <si>
    <t>2022.11.15 18:14</t>
    <phoneticPr fontId="2"/>
  </si>
  <si>
    <t>2022.12.29 23:29</t>
    <phoneticPr fontId="2"/>
  </si>
  <si>
    <t>2023.01.05 21:59</t>
    <phoneticPr fontId="2"/>
  </si>
  <si>
    <t>2023.01.06 12:14</t>
    <phoneticPr fontId="2"/>
  </si>
  <si>
    <t>2023.01.09 10:44</t>
    <phoneticPr fontId="2"/>
  </si>
  <si>
    <t>2023.01.10 01:59</t>
    <phoneticPr fontId="2"/>
  </si>
  <si>
    <t>再トライ</t>
    <rPh sb="0" eb="1">
      <t>サイトライ</t>
    </rPh>
    <phoneticPr fontId="2"/>
  </si>
  <si>
    <t>2023.01.11 21:44</t>
    <phoneticPr fontId="2"/>
  </si>
  <si>
    <t>　2023.01.24 18:29</t>
    <phoneticPr fontId="2"/>
  </si>
  <si>
    <t>2023.01.27 15:44</t>
    <phoneticPr fontId="2"/>
  </si>
  <si>
    <t>指標発表による上下ブレが多くトレードが難しい環境が続いている</t>
    <rPh sb="0" eb="4">
      <t>シヒョウ</t>
    </rPh>
    <rPh sb="7" eb="9">
      <t>ジョウ</t>
    </rPh>
    <rPh sb="12" eb="13">
      <t>オオク</t>
    </rPh>
    <rPh sb="19" eb="20">
      <t>ムズカシイ</t>
    </rPh>
    <rPh sb="22" eb="24">
      <t>カンキョウ</t>
    </rPh>
    <rPh sb="25" eb="26">
      <t>ツヅイ</t>
    </rPh>
    <phoneticPr fontId="2"/>
  </si>
  <si>
    <t>2023.02.14 16:29</t>
    <phoneticPr fontId="2"/>
  </si>
  <si>
    <t>2023.02.20 16:44</t>
    <phoneticPr fontId="2"/>
  </si>
  <si>
    <t>2023.02.21 22:14</t>
    <phoneticPr fontId="2"/>
  </si>
  <si>
    <t>2023.02.22 23:44</t>
    <phoneticPr fontId="2"/>
  </si>
  <si>
    <t>2023.02.23 14:29</t>
    <phoneticPr fontId="2"/>
  </si>
  <si>
    <t>2023.02.28 17;44</t>
    <phoneticPr fontId="2"/>
  </si>
  <si>
    <t>2023.03.29 20:14</t>
    <phoneticPr fontId="2"/>
  </si>
  <si>
    <t>2023.03.30 18:29</t>
    <phoneticPr fontId="2"/>
  </si>
  <si>
    <t>2023.04.04 08:14</t>
    <phoneticPr fontId="2"/>
  </si>
  <si>
    <t>2023.04.05 20:29</t>
    <phoneticPr fontId="2"/>
  </si>
  <si>
    <t>2023.06.22 11:14</t>
    <phoneticPr fontId="2"/>
  </si>
  <si>
    <t>2023.06.23 15:14</t>
    <phoneticPr fontId="2"/>
  </si>
  <si>
    <t>高値更新後、一度15分足で安値更新→押し目形成を確認してからロング。</t>
    <rPh sb="0" eb="5">
      <t>タカネ</t>
    </rPh>
    <rPh sb="6" eb="8">
      <t>イチド</t>
    </rPh>
    <rPh sb="10" eb="12">
      <t>フンア</t>
    </rPh>
    <rPh sb="13" eb="15">
      <t>ヤスネ</t>
    </rPh>
    <rPh sb="15" eb="17">
      <t>コウシn</t>
    </rPh>
    <rPh sb="18" eb="19">
      <t>オシメ</t>
    </rPh>
    <rPh sb="24" eb="26">
      <t>カクニ</t>
    </rPh>
    <phoneticPr fontId="2"/>
  </si>
  <si>
    <t>2023.06.28.11.29</t>
    <phoneticPr fontId="2"/>
  </si>
  <si>
    <t>2023.07.17 20:44</t>
    <phoneticPr fontId="2"/>
  </si>
  <si>
    <t>2023.07.19 22:59</t>
    <phoneticPr fontId="2"/>
  </si>
  <si>
    <t>2023.07.24 22:59</t>
    <phoneticPr fontId="2"/>
  </si>
  <si>
    <t>売買条件が揃ったら機械的に仕掛けるのではなく、リアルトレードで考えて見送るケースはポジションを持たなくてOK。</t>
    <rPh sb="0" eb="2">
      <t>バイバイ</t>
    </rPh>
    <rPh sb="2" eb="4">
      <t>ジョウケn</t>
    </rPh>
    <rPh sb="5" eb="6">
      <t>ソロッタ</t>
    </rPh>
    <rPh sb="9" eb="12">
      <t>キカイ</t>
    </rPh>
    <rPh sb="13" eb="15">
      <t>シカケ</t>
    </rPh>
    <rPh sb="31" eb="32">
      <t>カンガエ</t>
    </rPh>
    <rPh sb="34" eb="36">
      <t>ミオクル</t>
    </rPh>
    <rPh sb="47" eb="48">
      <t>モタナ</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</si>
</sst>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quot; 回&quot;"/>
    <numFmt numFmtId="178" formatCode="#,##0.000;[Red]\-#,##0.000"/>
    <numFmt numFmtId="179" formatCode="0.0%"/>
    <numFmt numFmtId="180" formatCode="#"/>
    <numFmt numFmtId="181" formatCode="#\ ;\ \△\ #\ ;\ 0"/>
    <numFmt numFmtId="182" formatCode="#&quot; point&quot;\ ;\ \△\ #&quot; point&quot;\ ;\ 0&quot; point&quot;"/>
  </numFmts>
  <fonts count="7">
    <font>
      <sz val="12"/>
      <color theme="1"/>
      <name val="游ゴシック"/>
      <family val="2"/>
      <charset val="128"/>
      <scheme val="minor"/>
    </font>
    <font>
      <sz val="12"/>
      <color theme="1"/>
      <name val="游ゴシック"/>
      <family val="2"/>
      <charset val="128"/>
      <scheme val="minor"/>
    </font>
    <font>
      <sz val="6"/>
      <name val="游ゴシック"/>
      <family val="2"/>
      <charset val="128"/>
      <scheme val="minor"/>
    </font>
    <font>
      <b/>
      <sz val="12"/>
      <color theme="1"/>
      <name val="游ゴシック"/>
      <family val="3"/>
      <charset val="128"/>
      <scheme val="minor"/>
    </font>
    <font>
      <u/>
      <sz val="12"/>
      <color theme="10"/>
      <name val="游ゴシック"/>
      <family val="2"/>
      <charset val="128"/>
      <scheme val="minor"/>
    </font>
    <font>
      <sz val="12"/>
      <color rgb="FFFF0000"/>
      <name val="游ゴシック"/>
      <family val="2"/>
      <charset val="128"/>
      <scheme val="minor"/>
    </font>
    <font>
      <sz val="12"/>
      <color theme="1"/>
      <name val="游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9">
    <border>
      <left/>
      <right/>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applyNumberFormat="0" applyFill="0" applyBorder="0" applyAlignment="0" applyProtection="0">
      <alignment vertical="center"/>
    </xf>
  </cellStyleXfs>
  <cellXfs count="52">
    <xf numFmtId="0" fontId="0" fillId="0" borderId="0" xfId="0">
      <alignment vertical="center"/>
    </xf>
    <xf numFmtId="0" fontId="0" fillId="2" borderId="4" xfId="0" applyFill="1" applyBorder="1">
      <alignment vertical="center"/>
    </xf>
    <xf numFmtId="0" fontId="0" fillId="2" borderId="0" xfId="0" applyFill="1">
      <alignment vertical="center"/>
    </xf>
    <xf numFmtId="0" fontId="0" fillId="2" borderId="7" xfId="0" applyFill="1" applyBorder="1">
      <alignment vertical="center"/>
    </xf>
    <xf numFmtId="0" fontId="3" fillId="2" borderId="2" xfId="0" applyFont="1" applyFill="1" applyBorder="1">
      <alignment vertical="center"/>
    </xf>
    <xf numFmtId="0" fontId="3" fillId="2" borderId="4" xfId="0" applyFont="1" applyFill="1" applyBorder="1">
      <alignment vertical="center"/>
    </xf>
    <xf numFmtId="0" fontId="3" fillId="2" borderId="0" xfId="0" applyFont="1" applyFill="1">
      <alignment vertical="center"/>
    </xf>
    <xf numFmtId="0" fontId="3" fillId="2" borderId="7" xfId="0" applyFont="1" applyFill="1" applyBorder="1">
      <alignment vertical="center"/>
    </xf>
    <xf numFmtId="0" fontId="3" fillId="2" borderId="0" xfId="0" applyFont="1" applyFill="1" applyAlignment="1">
      <alignment horizontal="center" vertical="center"/>
    </xf>
    <xf numFmtId="0" fontId="0" fillId="2" borderId="4"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49" fontId="0" fillId="2" borderId="4" xfId="0" applyNumberFormat="1" applyFill="1" applyBorder="1" applyAlignment="1">
      <alignment horizontal="right" vertical="center"/>
    </xf>
    <xf numFmtId="49" fontId="0" fillId="2" borderId="0" xfId="0" applyNumberFormat="1" applyFill="1" applyAlignment="1">
      <alignment horizontal="right" vertical="center"/>
    </xf>
    <xf numFmtId="49" fontId="0" fillId="2" borderId="7" xfId="0" applyNumberFormat="1" applyFill="1" applyBorder="1" applyAlignment="1">
      <alignment horizontal="right" vertical="center"/>
    </xf>
    <xf numFmtId="0" fontId="3" fillId="3" borderId="0" xfId="0" applyFont="1" applyFill="1" applyAlignment="1">
      <alignment horizontal="center" vertical="center"/>
    </xf>
    <xf numFmtId="0" fontId="0" fillId="3" borderId="4" xfId="0" applyFill="1" applyBorder="1" applyAlignment="1">
      <alignment horizontal="center" vertical="center"/>
    </xf>
    <xf numFmtId="0" fontId="0" fillId="3" borderId="0" xfId="0" applyFill="1" applyAlignment="1">
      <alignment horizontal="center" vertical="center"/>
    </xf>
    <xf numFmtId="0" fontId="0" fillId="3" borderId="7" xfId="0" applyFill="1" applyBorder="1" applyAlignment="1">
      <alignment horizontal="center" vertical="center"/>
    </xf>
    <xf numFmtId="176" fontId="0" fillId="2" borderId="4" xfId="0" applyNumberFormat="1" applyFill="1" applyBorder="1" applyAlignment="1">
      <alignment horizontal="center" vertical="center"/>
    </xf>
    <xf numFmtId="177" fontId="0" fillId="2" borderId="5" xfId="0" applyNumberFormat="1" applyFill="1" applyBorder="1">
      <alignment vertical="center"/>
    </xf>
    <xf numFmtId="40" fontId="0" fillId="3" borderId="4" xfId="1" applyNumberFormat="1" applyFont="1" applyFill="1" applyBorder="1" applyAlignment="1">
      <alignment horizontal="center" vertical="center"/>
    </xf>
    <xf numFmtId="40" fontId="0" fillId="3" borderId="0" xfId="1" applyNumberFormat="1" applyFont="1" applyFill="1" applyAlignment="1">
      <alignment horizontal="center" vertical="center"/>
    </xf>
    <xf numFmtId="40" fontId="0" fillId="3" borderId="7" xfId="1" applyNumberFormat="1" applyFont="1" applyFill="1" applyBorder="1" applyAlignment="1">
      <alignment horizontal="center" vertical="center"/>
    </xf>
    <xf numFmtId="178" fontId="0" fillId="2" borderId="4" xfId="1" applyNumberFormat="1" applyFont="1" applyFill="1" applyBorder="1" applyAlignment="1">
      <alignment horizontal="center" vertical="center"/>
    </xf>
    <xf numFmtId="178" fontId="0" fillId="2" borderId="0" xfId="1" applyNumberFormat="1" applyFont="1" applyFill="1" applyAlignment="1">
      <alignment horizontal="center" vertical="center"/>
    </xf>
    <xf numFmtId="178" fontId="0" fillId="2" borderId="7" xfId="1" applyNumberFormat="1" applyFont="1" applyFill="1" applyBorder="1" applyAlignment="1">
      <alignment horizontal="center" vertical="center"/>
    </xf>
    <xf numFmtId="0" fontId="4" fillId="2" borderId="7" xfId="3" applyFill="1" applyBorder="1">
      <alignment vertical="center"/>
    </xf>
    <xf numFmtId="10" fontId="0" fillId="2" borderId="5" xfId="2" applyNumberFormat="1" applyFont="1" applyFill="1" applyBorder="1">
      <alignment vertical="center"/>
    </xf>
    <xf numFmtId="179" fontId="0" fillId="2" borderId="4" xfId="0" applyNumberFormat="1" applyFill="1" applyBorder="1" applyAlignment="1">
      <alignment horizontal="center" vertical="center"/>
    </xf>
    <xf numFmtId="179" fontId="0" fillId="2" borderId="0" xfId="0" applyNumberFormat="1" applyFill="1" applyAlignment="1">
      <alignment horizontal="center" vertical="center"/>
    </xf>
    <xf numFmtId="179" fontId="0" fillId="2" borderId="7" xfId="0" applyNumberFormat="1" applyFill="1" applyBorder="1" applyAlignment="1">
      <alignment horizontal="center" vertical="center"/>
    </xf>
    <xf numFmtId="180" fontId="0" fillId="3" borderId="4" xfId="1" applyNumberFormat="1" applyFont="1" applyFill="1" applyBorder="1" applyAlignment="1">
      <alignment horizontal="center" vertical="center"/>
    </xf>
    <xf numFmtId="180" fontId="0" fillId="3" borderId="0" xfId="1" applyNumberFormat="1" applyFont="1" applyFill="1" applyAlignment="1">
      <alignment horizontal="center" vertical="center"/>
    </xf>
    <xf numFmtId="180" fontId="0" fillId="3" borderId="7" xfId="1" applyNumberFormat="1" applyFont="1" applyFill="1" applyBorder="1" applyAlignment="1">
      <alignment horizontal="center" vertical="center"/>
    </xf>
    <xf numFmtId="181" fontId="0" fillId="2" borderId="4" xfId="0" applyNumberFormat="1" applyFill="1" applyBorder="1">
      <alignment vertical="center"/>
    </xf>
    <xf numFmtId="181" fontId="0" fillId="2" borderId="0" xfId="0" applyNumberFormat="1" applyFill="1">
      <alignment vertical="center"/>
    </xf>
    <xf numFmtId="181" fontId="0" fillId="2" borderId="7" xfId="0" applyNumberFormat="1" applyFill="1" applyBorder="1">
      <alignment vertical="center"/>
    </xf>
    <xf numFmtId="182" fontId="0" fillId="2" borderId="3" xfId="0" applyNumberFormat="1" applyFill="1" applyBorder="1">
      <alignment vertical="center"/>
    </xf>
    <xf numFmtId="182" fontId="0" fillId="2" borderId="5" xfId="0" applyNumberFormat="1" applyFill="1" applyBorder="1">
      <alignment vertical="center"/>
    </xf>
    <xf numFmtId="181" fontId="0" fillId="2" borderId="8" xfId="2" applyNumberFormat="1" applyFont="1" applyFill="1" applyBorder="1">
      <alignment vertical="center"/>
    </xf>
    <xf numFmtId="0" fontId="0" fillId="2" borderId="1" xfId="0" applyFill="1" applyBorder="1" applyAlignment="1">
      <alignment horizontal="center" vertical="center"/>
    </xf>
    <xf numFmtId="0" fontId="0" fillId="2" borderId="6" xfId="0" applyFill="1" applyBorder="1" applyAlignment="1">
      <alignment horizontal="center" vertical="center"/>
    </xf>
    <xf numFmtId="178" fontId="0" fillId="2" borderId="0" xfId="1" applyNumberFormat="1" applyFont="1" applyFill="1" applyBorder="1" applyAlignment="1">
      <alignment horizontal="center" vertical="center"/>
    </xf>
    <xf numFmtId="180" fontId="0" fillId="3" borderId="0" xfId="1" applyNumberFormat="1" applyFont="1" applyFill="1" applyBorder="1" applyAlignment="1">
      <alignment horizontal="center" vertical="center"/>
    </xf>
    <xf numFmtId="40" fontId="0" fillId="3" borderId="0" xfId="1" applyNumberFormat="1" applyFont="1" applyFill="1" applyBorder="1" applyAlignment="1">
      <alignment horizontal="center" vertical="center"/>
    </xf>
    <xf numFmtId="0" fontId="0" fillId="4" borderId="0" xfId="0" applyFill="1" applyAlignment="1">
      <alignment horizontal="center" vertical="center"/>
    </xf>
    <xf numFmtId="179" fontId="0" fillId="4" borderId="0" xfId="0" applyNumberFormat="1" applyFill="1" applyAlignment="1">
      <alignment horizontal="center" vertical="center"/>
    </xf>
    <xf numFmtId="40" fontId="0" fillId="2" borderId="5" xfId="1" applyNumberFormat="1" applyFont="1" applyFill="1" applyBorder="1">
      <alignment vertical="center"/>
    </xf>
    <xf numFmtId="0" fontId="5" fillId="2" borderId="0" xfId="0" applyFont="1" applyFill="1">
      <alignment vertical="center"/>
    </xf>
    <xf numFmtId="0" fontId="6" fillId="2" borderId="0" xfId="0" applyFont="1" applyFill="1">
      <alignment vertical="center"/>
    </xf>
    <xf numFmtId="0" fontId="3" fillId="2" borderId="7" xfId="0" applyFont="1" applyFill="1" applyBorder="1" applyAlignment="1">
      <alignment horizontal="center" vertical="center"/>
    </xf>
  </cellXfs>
  <cellStyles count="4">
    <cellStyle name="パーセント" xfId="2" builtinId="5"/>
    <cellStyle name="ハイパーリンク" xfId="3" builtinId="8"/>
    <cellStyle name="桁区切り" xfId="1" builtinId="6"/>
    <cellStyle name="標準" xfId="0" builtinId="0"/>
  </cellStyles>
  <dxfs count="4">
    <dxf>
      <font>
        <color rgb="FF9C0006"/>
      </font>
      <fill>
        <patternFill>
          <bgColor rgb="FFFFC7CE"/>
        </patternFill>
      </fill>
    </dxf>
    <dxf>
      <font>
        <color theme="8" tint="-0.499984740745262"/>
      </font>
      <fill>
        <patternFill>
          <bgColor theme="8" tint="0.59996337778862885"/>
        </patternFill>
      </fill>
    </dxf>
    <dxf>
      <font>
        <b/>
        <i val="0"/>
        <color rgb="FF9C0006"/>
      </font>
    </dxf>
    <dxf>
      <font>
        <b/>
        <i val="0"/>
        <color theme="8" tint="-0.499984740745262"/>
      </font>
    </dxf>
  </dxfs>
  <tableStyles count="0" defaultTableStyle="TableStyleMedium2" defaultPivotStyle="PivotStyleLight16"/>
  <colors>
    <mruColors>
      <color rgb="FFFC7370"/>
      <color rgb="FFED617F"/>
      <color rgb="FFFF2F92"/>
      <color rgb="FF0096FF"/>
      <color rgb="FFD557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14</xdr:col>
      <xdr:colOff>813247</xdr:colOff>
      <xdr:row>1</xdr:row>
      <xdr:rowOff>211667</xdr:rowOff>
    </xdr:from>
    <xdr:to>
      <xdr:col>15</xdr:col>
      <xdr:colOff>1548510</xdr:colOff>
      <xdr:row>6</xdr:row>
      <xdr:rowOff>32270</xdr:rowOff>
    </xdr:to>
    <xdr:sp macro="" textlink="">
      <xdr:nvSpPr>
        <xdr:cNvPr id="2" name="正方形/長方形 1">
          <a:extLst>
            <a:ext uri="{FF2B5EF4-FFF2-40B4-BE49-F238E27FC236}">
              <a16:creationId xmlns:a16="http://schemas.microsoft.com/office/drawing/2014/main" id="{B6BBD577-2BE5-82A4-545E-DE059D8217EC}"/>
            </a:ext>
          </a:extLst>
        </xdr:cNvPr>
        <xdr:cNvSpPr/>
      </xdr:nvSpPr>
      <xdr:spPr>
        <a:xfrm>
          <a:off x="9291054" y="412193"/>
          <a:ext cx="2662544" cy="110174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パターン分類</a:t>
          </a:r>
          <a:endParaRPr kumimoji="1" lang="en-US" altLang="ja-JP" sz="1100"/>
        </a:p>
        <a:p>
          <a:pPr algn="l"/>
          <a:r>
            <a:rPr kumimoji="1" lang="ja-JP" altLang="en-US" sz="1100"/>
            <a:t>①押し目からのロング</a:t>
          </a:r>
          <a:endParaRPr kumimoji="1" lang="en-US" altLang="ja-JP" sz="1100"/>
        </a:p>
        <a:p>
          <a:pPr algn="l"/>
          <a:r>
            <a:rPr kumimoji="1" lang="ja-JP" altLang="en-US" sz="1100"/>
            <a:t>②戻り目からのショート</a:t>
          </a:r>
          <a:endParaRPr kumimoji="1" lang="en-US" altLang="ja-JP" sz="1100"/>
        </a:p>
        <a:p>
          <a:pPr algn="l"/>
          <a:r>
            <a:rPr kumimoji="1" lang="ja-JP" altLang="en-US" sz="1100"/>
            <a:t>③直近の波の高安ブレイク</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195413</xdr:colOff>
      <xdr:row>26</xdr:row>
      <xdr:rowOff>144272</xdr:rowOff>
    </xdr:to>
    <xdr:pic>
      <xdr:nvPicPr>
        <xdr:cNvPr id="2" name="図 1">
          <a:extLst>
            <a:ext uri="{FF2B5EF4-FFF2-40B4-BE49-F238E27FC236}">
              <a16:creationId xmlns:a16="http://schemas.microsoft.com/office/drawing/2014/main" id="{4DB18B28-9818-0C42-822D-6D5C9A3C57F8}"/>
            </a:ext>
          </a:extLst>
        </xdr:cNvPr>
        <xdr:cNvPicPr>
          <a:picLocks noChangeAspect="1"/>
        </xdr:cNvPicPr>
      </xdr:nvPicPr>
      <xdr:blipFill>
        <a:blip xmlns:r="http://schemas.openxmlformats.org/officeDocument/2006/relationships" r:embed="rId1"/>
        <a:stretch>
          <a:fillRect/>
        </a:stretch>
      </xdr:blipFill>
      <xdr:spPr>
        <a:xfrm>
          <a:off x="0" y="0"/>
          <a:ext cx="16387913" cy="6748272"/>
        </a:xfrm>
        <a:prstGeom prst="rect">
          <a:avLst/>
        </a:prstGeom>
      </xdr:spPr>
    </xdr:pic>
    <xdr:clientData/>
  </xdr:twoCellAnchor>
  <xdr:twoCellAnchor editAs="oneCell">
    <xdr:from>
      <xdr:col>0</xdr:col>
      <xdr:colOff>0</xdr:colOff>
      <xdr:row>27</xdr:row>
      <xdr:rowOff>88900</xdr:rowOff>
    </xdr:from>
    <xdr:to>
      <xdr:col>17</xdr:col>
      <xdr:colOff>175260</xdr:colOff>
      <xdr:row>54</xdr:row>
      <xdr:rowOff>50800</xdr:rowOff>
    </xdr:to>
    <xdr:pic>
      <xdr:nvPicPr>
        <xdr:cNvPr id="4" name="図 3">
          <a:extLst>
            <a:ext uri="{FF2B5EF4-FFF2-40B4-BE49-F238E27FC236}">
              <a16:creationId xmlns:a16="http://schemas.microsoft.com/office/drawing/2014/main" id="{2E015E39-154A-C9F6-B27A-A61D7E4AD60D}"/>
            </a:ext>
          </a:extLst>
        </xdr:cNvPr>
        <xdr:cNvPicPr>
          <a:picLocks noChangeAspect="1"/>
        </xdr:cNvPicPr>
      </xdr:nvPicPr>
      <xdr:blipFill>
        <a:blip xmlns:r="http://schemas.openxmlformats.org/officeDocument/2006/relationships" r:embed="rId2"/>
        <a:stretch>
          <a:fillRect/>
        </a:stretch>
      </xdr:blipFill>
      <xdr:spPr>
        <a:xfrm>
          <a:off x="0" y="6946900"/>
          <a:ext cx="16367760" cy="6819900"/>
        </a:xfrm>
        <a:prstGeom prst="rect">
          <a:avLst/>
        </a:prstGeom>
      </xdr:spPr>
    </xdr:pic>
    <xdr:clientData/>
  </xdr:twoCellAnchor>
  <xdr:twoCellAnchor editAs="oneCell">
    <xdr:from>
      <xdr:col>0</xdr:col>
      <xdr:colOff>0</xdr:colOff>
      <xdr:row>55</xdr:row>
      <xdr:rowOff>12700</xdr:rowOff>
    </xdr:from>
    <xdr:to>
      <xdr:col>17</xdr:col>
      <xdr:colOff>16286</xdr:colOff>
      <xdr:row>81</xdr:row>
      <xdr:rowOff>190500</xdr:rowOff>
    </xdr:to>
    <xdr:pic>
      <xdr:nvPicPr>
        <xdr:cNvPr id="3" name="図 2">
          <a:extLst>
            <a:ext uri="{FF2B5EF4-FFF2-40B4-BE49-F238E27FC236}">
              <a16:creationId xmlns:a16="http://schemas.microsoft.com/office/drawing/2014/main" id="{3418C681-22B9-2CF5-3A29-C59A48724E34}"/>
            </a:ext>
          </a:extLst>
        </xdr:cNvPr>
        <xdr:cNvPicPr>
          <a:picLocks noChangeAspect="1"/>
        </xdr:cNvPicPr>
      </xdr:nvPicPr>
      <xdr:blipFill>
        <a:blip xmlns:r="http://schemas.openxmlformats.org/officeDocument/2006/relationships" r:embed="rId3"/>
        <a:stretch>
          <a:fillRect/>
        </a:stretch>
      </xdr:blipFill>
      <xdr:spPr>
        <a:xfrm>
          <a:off x="0" y="13982700"/>
          <a:ext cx="16208786" cy="6781800"/>
        </a:xfrm>
        <a:prstGeom prst="rect">
          <a:avLst/>
        </a:prstGeom>
      </xdr:spPr>
    </xdr:pic>
    <xdr:clientData/>
  </xdr:twoCellAnchor>
  <xdr:twoCellAnchor editAs="oneCell">
    <xdr:from>
      <xdr:col>0</xdr:col>
      <xdr:colOff>0</xdr:colOff>
      <xdr:row>82</xdr:row>
      <xdr:rowOff>215900</xdr:rowOff>
    </xdr:from>
    <xdr:to>
      <xdr:col>16</xdr:col>
      <xdr:colOff>876300</xdr:colOff>
      <xdr:row>109</xdr:row>
      <xdr:rowOff>31055</xdr:rowOff>
    </xdr:to>
    <xdr:pic>
      <xdr:nvPicPr>
        <xdr:cNvPr id="5" name="図 4">
          <a:extLst>
            <a:ext uri="{FF2B5EF4-FFF2-40B4-BE49-F238E27FC236}">
              <a16:creationId xmlns:a16="http://schemas.microsoft.com/office/drawing/2014/main" id="{11AEC16A-E7AE-305F-E07F-5E9288B167F8}"/>
            </a:ext>
          </a:extLst>
        </xdr:cNvPr>
        <xdr:cNvPicPr>
          <a:picLocks noChangeAspect="1"/>
        </xdr:cNvPicPr>
      </xdr:nvPicPr>
      <xdr:blipFill>
        <a:blip xmlns:r="http://schemas.openxmlformats.org/officeDocument/2006/relationships" r:embed="rId4"/>
        <a:stretch>
          <a:fillRect/>
        </a:stretch>
      </xdr:blipFill>
      <xdr:spPr>
        <a:xfrm>
          <a:off x="0" y="21043900"/>
          <a:ext cx="16116300" cy="6673155"/>
        </a:xfrm>
        <a:prstGeom prst="rect">
          <a:avLst/>
        </a:prstGeom>
      </xdr:spPr>
    </xdr:pic>
    <xdr:clientData/>
  </xdr:twoCellAnchor>
  <xdr:twoCellAnchor editAs="oneCell">
    <xdr:from>
      <xdr:col>0</xdr:col>
      <xdr:colOff>0</xdr:colOff>
      <xdr:row>110</xdr:row>
      <xdr:rowOff>63500</xdr:rowOff>
    </xdr:from>
    <xdr:to>
      <xdr:col>16</xdr:col>
      <xdr:colOff>889000</xdr:colOff>
      <xdr:row>136</xdr:row>
      <xdr:rowOff>121478</xdr:rowOff>
    </xdr:to>
    <xdr:pic>
      <xdr:nvPicPr>
        <xdr:cNvPr id="7" name="図 6">
          <a:extLst>
            <a:ext uri="{FF2B5EF4-FFF2-40B4-BE49-F238E27FC236}">
              <a16:creationId xmlns:a16="http://schemas.microsoft.com/office/drawing/2014/main" id="{E10CD91A-E52D-CF32-8F7D-A8CE414F722B}"/>
            </a:ext>
          </a:extLst>
        </xdr:cNvPr>
        <xdr:cNvPicPr>
          <a:picLocks noChangeAspect="1"/>
        </xdr:cNvPicPr>
      </xdr:nvPicPr>
      <xdr:blipFill>
        <a:blip xmlns:r="http://schemas.openxmlformats.org/officeDocument/2006/relationships" r:embed="rId5"/>
        <a:stretch>
          <a:fillRect/>
        </a:stretch>
      </xdr:blipFill>
      <xdr:spPr>
        <a:xfrm>
          <a:off x="0" y="28003500"/>
          <a:ext cx="16129000" cy="6661978"/>
        </a:xfrm>
        <a:prstGeom prst="rect">
          <a:avLst/>
        </a:prstGeom>
      </xdr:spPr>
    </xdr:pic>
    <xdr:clientData/>
  </xdr:twoCellAnchor>
  <xdr:twoCellAnchor editAs="oneCell">
    <xdr:from>
      <xdr:col>0</xdr:col>
      <xdr:colOff>0</xdr:colOff>
      <xdr:row>138</xdr:row>
      <xdr:rowOff>139700</xdr:rowOff>
    </xdr:from>
    <xdr:to>
      <xdr:col>16</xdr:col>
      <xdr:colOff>859562</xdr:colOff>
      <xdr:row>164</xdr:row>
      <xdr:rowOff>215900</xdr:rowOff>
    </xdr:to>
    <xdr:pic>
      <xdr:nvPicPr>
        <xdr:cNvPr id="8" name="図 7">
          <a:extLst>
            <a:ext uri="{FF2B5EF4-FFF2-40B4-BE49-F238E27FC236}">
              <a16:creationId xmlns:a16="http://schemas.microsoft.com/office/drawing/2014/main" id="{EEB77EF6-669D-1F48-8220-27F55610437B}"/>
            </a:ext>
          </a:extLst>
        </xdr:cNvPr>
        <xdr:cNvPicPr>
          <a:picLocks noChangeAspect="1"/>
        </xdr:cNvPicPr>
      </xdr:nvPicPr>
      <xdr:blipFill>
        <a:blip xmlns:r="http://schemas.openxmlformats.org/officeDocument/2006/relationships" r:embed="rId6"/>
        <a:stretch>
          <a:fillRect/>
        </a:stretch>
      </xdr:blipFill>
      <xdr:spPr>
        <a:xfrm>
          <a:off x="0" y="35191700"/>
          <a:ext cx="16099562" cy="6680200"/>
        </a:xfrm>
        <a:prstGeom prst="rect">
          <a:avLst/>
        </a:prstGeom>
      </xdr:spPr>
    </xdr:pic>
    <xdr:clientData/>
  </xdr:twoCellAnchor>
  <xdr:twoCellAnchor editAs="oneCell">
    <xdr:from>
      <xdr:col>0</xdr:col>
      <xdr:colOff>0</xdr:colOff>
      <xdr:row>165</xdr:row>
      <xdr:rowOff>228599</xdr:rowOff>
    </xdr:from>
    <xdr:to>
      <xdr:col>17</xdr:col>
      <xdr:colOff>12700</xdr:colOff>
      <xdr:row>192</xdr:row>
      <xdr:rowOff>134508</xdr:rowOff>
    </xdr:to>
    <xdr:pic>
      <xdr:nvPicPr>
        <xdr:cNvPr id="9" name="図 8">
          <a:extLst>
            <a:ext uri="{FF2B5EF4-FFF2-40B4-BE49-F238E27FC236}">
              <a16:creationId xmlns:a16="http://schemas.microsoft.com/office/drawing/2014/main" id="{7851AFBC-EA33-C7E5-2863-ED80BB8D5B23}"/>
            </a:ext>
          </a:extLst>
        </xdr:cNvPr>
        <xdr:cNvPicPr>
          <a:picLocks noChangeAspect="1"/>
        </xdr:cNvPicPr>
      </xdr:nvPicPr>
      <xdr:blipFill>
        <a:blip xmlns:r="http://schemas.openxmlformats.org/officeDocument/2006/relationships" r:embed="rId7"/>
        <a:stretch>
          <a:fillRect/>
        </a:stretch>
      </xdr:blipFill>
      <xdr:spPr>
        <a:xfrm>
          <a:off x="0" y="42138599"/>
          <a:ext cx="16205200" cy="6763909"/>
        </a:xfrm>
        <a:prstGeom prst="rect">
          <a:avLst/>
        </a:prstGeom>
      </xdr:spPr>
    </xdr:pic>
    <xdr:clientData/>
  </xdr:twoCellAnchor>
  <xdr:twoCellAnchor editAs="oneCell">
    <xdr:from>
      <xdr:col>0</xdr:col>
      <xdr:colOff>0</xdr:colOff>
      <xdr:row>194</xdr:row>
      <xdr:rowOff>76200</xdr:rowOff>
    </xdr:from>
    <xdr:to>
      <xdr:col>17</xdr:col>
      <xdr:colOff>90708</xdr:colOff>
      <xdr:row>220</xdr:row>
      <xdr:rowOff>228600</xdr:rowOff>
    </xdr:to>
    <xdr:pic>
      <xdr:nvPicPr>
        <xdr:cNvPr id="11" name="図 10">
          <a:extLst>
            <a:ext uri="{FF2B5EF4-FFF2-40B4-BE49-F238E27FC236}">
              <a16:creationId xmlns:a16="http://schemas.microsoft.com/office/drawing/2014/main" id="{C4E35537-18E1-C848-B051-25F554C9410B}"/>
            </a:ext>
          </a:extLst>
        </xdr:cNvPr>
        <xdr:cNvPicPr>
          <a:picLocks noChangeAspect="1"/>
        </xdr:cNvPicPr>
      </xdr:nvPicPr>
      <xdr:blipFill>
        <a:blip xmlns:r="http://schemas.openxmlformats.org/officeDocument/2006/relationships" r:embed="rId8"/>
        <a:stretch>
          <a:fillRect/>
        </a:stretch>
      </xdr:blipFill>
      <xdr:spPr>
        <a:xfrm>
          <a:off x="0" y="49352200"/>
          <a:ext cx="16283208" cy="6756400"/>
        </a:xfrm>
        <a:prstGeom prst="rect">
          <a:avLst/>
        </a:prstGeom>
      </xdr:spPr>
    </xdr:pic>
    <xdr:clientData/>
  </xdr:twoCellAnchor>
  <xdr:twoCellAnchor editAs="oneCell">
    <xdr:from>
      <xdr:col>0</xdr:col>
      <xdr:colOff>0</xdr:colOff>
      <xdr:row>222</xdr:row>
      <xdr:rowOff>111587</xdr:rowOff>
    </xdr:from>
    <xdr:to>
      <xdr:col>17</xdr:col>
      <xdr:colOff>76200</xdr:colOff>
      <xdr:row>249</xdr:row>
      <xdr:rowOff>38100</xdr:rowOff>
    </xdr:to>
    <xdr:pic>
      <xdr:nvPicPr>
        <xdr:cNvPr id="12" name="図 11">
          <a:extLst>
            <a:ext uri="{FF2B5EF4-FFF2-40B4-BE49-F238E27FC236}">
              <a16:creationId xmlns:a16="http://schemas.microsoft.com/office/drawing/2014/main" id="{CF4F52B2-DD24-2BAD-4170-F20394C1E1D1}"/>
            </a:ext>
          </a:extLst>
        </xdr:cNvPr>
        <xdr:cNvPicPr>
          <a:picLocks noChangeAspect="1"/>
        </xdr:cNvPicPr>
      </xdr:nvPicPr>
      <xdr:blipFill>
        <a:blip xmlns:r="http://schemas.openxmlformats.org/officeDocument/2006/relationships" r:embed="rId9"/>
        <a:stretch>
          <a:fillRect/>
        </a:stretch>
      </xdr:blipFill>
      <xdr:spPr>
        <a:xfrm>
          <a:off x="0" y="56499587"/>
          <a:ext cx="16268700" cy="6784513"/>
        </a:xfrm>
        <a:prstGeom prst="rect">
          <a:avLst/>
        </a:prstGeom>
      </xdr:spPr>
    </xdr:pic>
    <xdr:clientData/>
  </xdr:twoCellAnchor>
  <xdr:twoCellAnchor editAs="oneCell">
    <xdr:from>
      <xdr:col>0</xdr:col>
      <xdr:colOff>0</xdr:colOff>
      <xdr:row>251</xdr:row>
      <xdr:rowOff>12700</xdr:rowOff>
    </xdr:from>
    <xdr:to>
      <xdr:col>17</xdr:col>
      <xdr:colOff>1332</xdr:colOff>
      <xdr:row>277</xdr:row>
      <xdr:rowOff>139700</xdr:rowOff>
    </xdr:to>
    <xdr:pic>
      <xdr:nvPicPr>
        <xdr:cNvPr id="13" name="図 12">
          <a:extLst>
            <a:ext uri="{FF2B5EF4-FFF2-40B4-BE49-F238E27FC236}">
              <a16:creationId xmlns:a16="http://schemas.microsoft.com/office/drawing/2014/main" id="{A3DD803D-1103-AC38-BEA1-7D5B02809CC1}"/>
            </a:ext>
          </a:extLst>
        </xdr:cNvPr>
        <xdr:cNvPicPr>
          <a:picLocks noChangeAspect="1"/>
        </xdr:cNvPicPr>
      </xdr:nvPicPr>
      <xdr:blipFill>
        <a:blip xmlns:r="http://schemas.openxmlformats.org/officeDocument/2006/relationships" r:embed="rId10"/>
        <a:stretch>
          <a:fillRect/>
        </a:stretch>
      </xdr:blipFill>
      <xdr:spPr>
        <a:xfrm>
          <a:off x="0" y="63766700"/>
          <a:ext cx="16193832" cy="6731000"/>
        </a:xfrm>
        <a:prstGeom prst="rect">
          <a:avLst/>
        </a:prstGeom>
      </xdr:spPr>
    </xdr:pic>
    <xdr:clientData/>
  </xdr:twoCellAnchor>
  <xdr:twoCellAnchor editAs="oneCell">
    <xdr:from>
      <xdr:col>0</xdr:col>
      <xdr:colOff>0</xdr:colOff>
      <xdr:row>278</xdr:row>
      <xdr:rowOff>152400</xdr:rowOff>
    </xdr:from>
    <xdr:to>
      <xdr:col>17</xdr:col>
      <xdr:colOff>45992</xdr:colOff>
      <xdr:row>305</xdr:row>
      <xdr:rowOff>38100</xdr:rowOff>
    </xdr:to>
    <xdr:pic>
      <xdr:nvPicPr>
        <xdr:cNvPr id="14" name="図 13">
          <a:extLst>
            <a:ext uri="{FF2B5EF4-FFF2-40B4-BE49-F238E27FC236}">
              <a16:creationId xmlns:a16="http://schemas.microsoft.com/office/drawing/2014/main" id="{084348BC-BB7D-2CF1-6350-91FEC5C4AD6B}"/>
            </a:ext>
          </a:extLst>
        </xdr:cNvPr>
        <xdr:cNvPicPr>
          <a:picLocks noChangeAspect="1"/>
        </xdr:cNvPicPr>
      </xdr:nvPicPr>
      <xdr:blipFill>
        <a:blip xmlns:r="http://schemas.openxmlformats.org/officeDocument/2006/relationships" r:embed="rId11"/>
        <a:stretch>
          <a:fillRect/>
        </a:stretch>
      </xdr:blipFill>
      <xdr:spPr>
        <a:xfrm>
          <a:off x="0" y="70764400"/>
          <a:ext cx="16238492" cy="6743700"/>
        </a:xfrm>
        <a:prstGeom prst="rect">
          <a:avLst/>
        </a:prstGeom>
      </xdr:spPr>
    </xdr:pic>
    <xdr:clientData/>
  </xdr:twoCellAnchor>
  <xdr:twoCellAnchor editAs="oneCell">
    <xdr:from>
      <xdr:col>0</xdr:col>
      <xdr:colOff>0</xdr:colOff>
      <xdr:row>307</xdr:row>
      <xdr:rowOff>12700</xdr:rowOff>
    </xdr:from>
    <xdr:to>
      <xdr:col>16</xdr:col>
      <xdr:colOff>930834</xdr:colOff>
      <xdr:row>333</xdr:row>
      <xdr:rowOff>152400</xdr:rowOff>
    </xdr:to>
    <xdr:pic>
      <xdr:nvPicPr>
        <xdr:cNvPr id="15" name="図 14">
          <a:extLst>
            <a:ext uri="{FF2B5EF4-FFF2-40B4-BE49-F238E27FC236}">
              <a16:creationId xmlns:a16="http://schemas.microsoft.com/office/drawing/2014/main" id="{4DA0D23D-20D0-68DC-2868-0699A90D3AFB}"/>
            </a:ext>
          </a:extLst>
        </xdr:cNvPr>
        <xdr:cNvPicPr>
          <a:picLocks noChangeAspect="1"/>
        </xdr:cNvPicPr>
      </xdr:nvPicPr>
      <xdr:blipFill>
        <a:blip xmlns:r="http://schemas.openxmlformats.org/officeDocument/2006/relationships" r:embed="rId12"/>
        <a:stretch>
          <a:fillRect/>
        </a:stretch>
      </xdr:blipFill>
      <xdr:spPr>
        <a:xfrm>
          <a:off x="0" y="77990700"/>
          <a:ext cx="16170834" cy="6743700"/>
        </a:xfrm>
        <a:prstGeom prst="rect">
          <a:avLst/>
        </a:prstGeom>
      </xdr:spPr>
    </xdr:pic>
    <xdr:clientData/>
  </xdr:twoCellAnchor>
  <xdr:twoCellAnchor editAs="oneCell">
    <xdr:from>
      <xdr:col>0</xdr:col>
      <xdr:colOff>0</xdr:colOff>
      <xdr:row>335</xdr:row>
      <xdr:rowOff>152400</xdr:rowOff>
    </xdr:from>
    <xdr:to>
      <xdr:col>17</xdr:col>
      <xdr:colOff>2158</xdr:colOff>
      <xdr:row>362</xdr:row>
      <xdr:rowOff>0</xdr:rowOff>
    </xdr:to>
    <xdr:pic>
      <xdr:nvPicPr>
        <xdr:cNvPr id="6" name="図 5">
          <a:extLst>
            <a:ext uri="{FF2B5EF4-FFF2-40B4-BE49-F238E27FC236}">
              <a16:creationId xmlns:a16="http://schemas.microsoft.com/office/drawing/2014/main" id="{BD565CAB-EA1D-A93C-32F1-A460869290AB}"/>
            </a:ext>
          </a:extLst>
        </xdr:cNvPr>
        <xdr:cNvPicPr>
          <a:picLocks noChangeAspect="1"/>
        </xdr:cNvPicPr>
      </xdr:nvPicPr>
      <xdr:blipFill>
        <a:blip xmlns:r="http://schemas.openxmlformats.org/officeDocument/2006/relationships" r:embed="rId13"/>
        <a:stretch>
          <a:fillRect/>
        </a:stretch>
      </xdr:blipFill>
      <xdr:spPr>
        <a:xfrm>
          <a:off x="0" y="85242400"/>
          <a:ext cx="16194658" cy="6705600"/>
        </a:xfrm>
        <a:prstGeom prst="rect">
          <a:avLst/>
        </a:prstGeom>
      </xdr:spPr>
    </xdr:pic>
    <xdr:clientData/>
  </xdr:twoCellAnchor>
  <xdr:twoCellAnchor editAs="oneCell">
    <xdr:from>
      <xdr:col>0</xdr:col>
      <xdr:colOff>76200</xdr:colOff>
      <xdr:row>364</xdr:row>
      <xdr:rowOff>114300</xdr:rowOff>
    </xdr:from>
    <xdr:to>
      <xdr:col>16</xdr:col>
      <xdr:colOff>841064</xdr:colOff>
      <xdr:row>390</xdr:row>
      <xdr:rowOff>165100</xdr:rowOff>
    </xdr:to>
    <xdr:pic>
      <xdr:nvPicPr>
        <xdr:cNvPr id="10" name="図 9">
          <a:extLst>
            <a:ext uri="{FF2B5EF4-FFF2-40B4-BE49-F238E27FC236}">
              <a16:creationId xmlns:a16="http://schemas.microsoft.com/office/drawing/2014/main" id="{242F8A4B-D975-AD49-76F9-9DF0346423A1}"/>
            </a:ext>
          </a:extLst>
        </xdr:cNvPr>
        <xdr:cNvPicPr>
          <a:picLocks noChangeAspect="1"/>
        </xdr:cNvPicPr>
      </xdr:nvPicPr>
      <xdr:blipFill>
        <a:blip xmlns:r="http://schemas.openxmlformats.org/officeDocument/2006/relationships" r:embed="rId14"/>
        <a:stretch>
          <a:fillRect/>
        </a:stretch>
      </xdr:blipFill>
      <xdr:spPr>
        <a:xfrm>
          <a:off x="76200" y="92570300"/>
          <a:ext cx="16004864" cy="6654800"/>
        </a:xfrm>
        <a:prstGeom prst="rect">
          <a:avLst/>
        </a:prstGeom>
      </xdr:spPr>
    </xdr:pic>
    <xdr:clientData/>
  </xdr:twoCellAnchor>
  <xdr:twoCellAnchor editAs="oneCell">
    <xdr:from>
      <xdr:col>0</xdr:col>
      <xdr:colOff>0</xdr:colOff>
      <xdr:row>393</xdr:row>
      <xdr:rowOff>12700</xdr:rowOff>
    </xdr:from>
    <xdr:to>
      <xdr:col>16</xdr:col>
      <xdr:colOff>739952</xdr:colOff>
      <xdr:row>419</xdr:row>
      <xdr:rowOff>50800</xdr:rowOff>
    </xdr:to>
    <xdr:pic>
      <xdr:nvPicPr>
        <xdr:cNvPr id="16" name="図 15">
          <a:extLst>
            <a:ext uri="{FF2B5EF4-FFF2-40B4-BE49-F238E27FC236}">
              <a16:creationId xmlns:a16="http://schemas.microsoft.com/office/drawing/2014/main" id="{C7D19499-1E6E-7AA0-810C-0473E5D19406}"/>
            </a:ext>
          </a:extLst>
        </xdr:cNvPr>
        <xdr:cNvPicPr>
          <a:picLocks noChangeAspect="1"/>
        </xdr:cNvPicPr>
      </xdr:nvPicPr>
      <xdr:blipFill>
        <a:blip xmlns:r="http://schemas.openxmlformats.org/officeDocument/2006/relationships" r:embed="rId15"/>
        <a:stretch>
          <a:fillRect/>
        </a:stretch>
      </xdr:blipFill>
      <xdr:spPr>
        <a:xfrm>
          <a:off x="0" y="99834700"/>
          <a:ext cx="15979952" cy="6642100"/>
        </a:xfrm>
        <a:prstGeom prst="rect">
          <a:avLst/>
        </a:prstGeom>
      </xdr:spPr>
    </xdr:pic>
    <xdr:clientData/>
  </xdr:twoCellAnchor>
  <xdr:twoCellAnchor editAs="oneCell">
    <xdr:from>
      <xdr:col>0</xdr:col>
      <xdr:colOff>25399</xdr:colOff>
      <xdr:row>421</xdr:row>
      <xdr:rowOff>190500</xdr:rowOff>
    </xdr:from>
    <xdr:to>
      <xdr:col>16</xdr:col>
      <xdr:colOff>751484</xdr:colOff>
      <xdr:row>447</xdr:row>
      <xdr:rowOff>203200</xdr:rowOff>
    </xdr:to>
    <xdr:pic>
      <xdr:nvPicPr>
        <xdr:cNvPr id="17" name="図 16">
          <a:extLst>
            <a:ext uri="{FF2B5EF4-FFF2-40B4-BE49-F238E27FC236}">
              <a16:creationId xmlns:a16="http://schemas.microsoft.com/office/drawing/2014/main" id="{4DA39840-1D24-7C7E-4241-678E4FA4E130}"/>
            </a:ext>
          </a:extLst>
        </xdr:cNvPr>
        <xdr:cNvPicPr>
          <a:picLocks noChangeAspect="1"/>
        </xdr:cNvPicPr>
      </xdr:nvPicPr>
      <xdr:blipFill>
        <a:blip xmlns:r="http://schemas.openxmlformats.org/officeDocument/2006/relationships" r:embed="rId16"/>
        <a:stretch>
          <a:fillRect/>
        </a:stretch>
      </xdr:blipFill>
      <xdr:spPr>
        <a:xfrm>
          <a:off x="25399" y="107124500"/>
          <a:ext cx="15966085" cy="6616700"/>
        </a:xfrm>
        <a:prstGeom prst="rect">
          <a:avLst/>
        </a:prstGeom>
      </xdr:spPr>
    </xdr:pic>
    <xdr:clientData/>
  </xdr:twoCellAnchor>
  <xdr:twoCellAnchor editAs="oneCell">
    <xdr:from>
      <xdr:col>0</xdr:col>
      <xdr:colOff>0</xdr:colOff>
      <xdr:row>449</xdr:row>
      <xdr:rowOff>211667</xdr:rowOff>
    </xdr:from>
    <xdr:to>
      <xdr:col>16</xdr:col>
      <xdr:colOff>796657</xdr:colOff>
      <xdr:row>476</xdr:row>
      <xdr:rowOff>50800</xdr:rowOff>
    </xdr:to>
    <xdr:pic>
      <xdr:nvPicPr>
        <xdr:cNvPr id="19" name="図 18">
          <a:extLst>
            <a:ext uri="{FF2B5EF4-FFF2-40B4-BE49-F238E27FC236}">
              <a16:creationId xmlns:a16="http://schemas.microsoft.com/office/drawing/2014/main" id="{D038B915-5B1E-0956-A8E6-D5E02341022C}"/>
            </a:ext>
          </a:extLst>
        </xdr:cNvPr>
        <xdr:cNvPicPr>
          <a:picLocks noChangeAspect="1"/>
        </xdr:cNvPicPr>
      </xdr:nvPicPr>
      <xdr:blipFill>
        <a:blip xmlns:r="http://schemas.openxmlformats.org/officeDocument/2006/relationships" r:embed="rId17"/>
        <a:stretch>
          <a:fillRect/>
        </a:stretch>
      </xdr:blipFill>
      <xdr:spPr>
        <a:xfrm>
          <a:off x="0" y="114257667"/>
          <a:ext cx="15968924" cy="6697133"/>
        </a:xfrm>
        <a:prstGeom prst="rect">
          <a:avLst/>
        </a:prstGeom>
      </xdr:spPr>
    </xdr:pic>
    <xdr:clientData/>
  </xdr:twoCellAnchor>
  <xdr:twoCellAnchor editAs="oneCell">
    <xdr:from>
      <xdr:col>0</xdr:col>
      <xdr:colOff>0</xdr:colOff>
      <xdr:row>477</xdr:row>
      <xdr:rowOff>241300</xdr:rowOff>
    </xdr:from>
    <xdr:to>
      <xdr:col>16</xdr:col>
      <xdr:colOff>764864</xdr:colOff>
      <xdr:row>504</xdr:row>
      <xdr:rowOff>38100</xdr:rowOff>
    </xdr:to>
    <xdr:pic>
      <xdr:nvPicPr>
        <xdr:cNvPr id="18" name="図 17">
          <a:extLst>
            <a:ext uri="{FF2B5EF4-FFF2-40B4-BE49-F238E27FC236}">
              <a16:creationId xmlns:a16="http://schemas.microsoft.com/office/drawing/2014/main" id="{CB558335-EB47-E81C-B9D8-5CBE50707FE0}"/>
            </a:ext>
          </a:extLst>
        </xdr:cNvPr>
        <xdr:cNvPicPr>
          <a:picLocks noChangeAspect="1"/>
        </xdr:cNvPicPr>
      </xdr:nvPicPr>
      <xdr:blipFill>
        <a:blip xmlns:r="http://schemas.openxmlformats.org/officeDocument/2006/relationships" r:embed="rId18"/>
        <a:stretch>
          <a:fillRect/>
        </a:stretch>
      </xdr:blipFill>
      <xdr:spPr>
        <a:xfrm>
          <a:off x="0" y="121399300"/>
          <a:ext cx="16004864" cy="66548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7C4E6-C8CC-A948-BD47-28B74223CF59}">
  <sheetPr>
    <tabColor rgb="FFFFFF00"/>
  </sheetPr>
  <dimension ref="B1:R482"/>
  <sheetViews>
    <sheetView tabSelected="1" zoomScale="114" workbookViewId="0">
      <selection activeCell="G8" sqref="G8"/>
    </sheetView>
  </sheetViews>
  <sheetFormatPr baseColWidth="10" defaultRowHeight="20" outlineLevelCol="1"/>
  <cols>
    <col min="1" max="1" width="1.28515625" customWidth="1"/>
    <col min="2" max="2" width="4.7109375" customWidth="1"/>
    <col min="3" max="3" width="14.85546875" bestFit="1" customWidth="1"/>
    <col min="4" max="4" width="6.85546875" bestFit="1" customWidth="1"/>
    <col min="5" max="7" width="8.140625" bestFit="1" customWidth="1"/>
    <col min="8" max="8" width="8.5703125" hidden="1" customWidth="1" outlineLevel="1"/>
    <col min="9" max="9" width="6.5703125" hidden="1" customWidth="1" outlineLevel="1"/>
    <col min="10" max="10" width="8.42578125" customWidth="1" collapsed="1"/>
    <col min="11" max="12" width="8.42578125" customWidth="1"/>
    <col min="13" max="13" width="9.5703125" bestFit="1" customWidth="1"/>
    <col min="14" max="14" width="8.42578125" customWidth="1"/>
    <col min="15" max="15" width="21.7109375" customWidth="1" outlineLevel="1"/>
    <col min="16" max="16" width="32.42578125" customWidth="1"/>
    <col min="17" max="17" width="17.85546875" bestFit="1" customWidth="1"/>
    <col min="18" max="18" width="12.140625" bestFit="1" customWidth="1"/>
    <col min="19" max="19" width="13.85546875" bestFit="1" customWidth="1"/>
  </cols>
  <sheetData>
    <row r="1" spans="2:18" ht="16" customHeight="1"/>
    <row r="2" spans="2:18">
      <c r="B2" s="4" t="s">
        <v>57</v>
      </c>
      <c r="C2" s="1"/>
      <c r="D2" s="1"/>
      <c r="E2" s="1"/>
      <c r="F2" s="1"/>
      <c r="G2" s="1"/>
      <c r="H2" s="1"/>
      <c r="I2" s="1"/>
      <c r="J2" s="1"/>
      <c r="K2" s="1"/>
      <c r="L2" s="1"/>
      <c r="M2" s="1"/>
      <c r="N2" s="1"/>
      <c r="O2" s="1"/>
      <c r="P2" s="1"/>
      <c r="Q2" s="5" t="s">
        <v>3</v>
      </c>
      <c r="R2" s="38">
        <f>SUM(R3:R4)</f>
        <v>18215</v>
      </c>
    </row>
    <row r="3" spans="2:18">
      <c r="B3" s="41" t="s">
        <v>58</v>
      </c>
      <c r="C3" s="2" t="s">
        <v>59</v>
      </c>
      <c r="D3" s="2"/>
      <c r="E3" s="2"/>
      <c r="F3" s="2"/>
      <c r="G3" s="2"/>
      <c r="H3" s="2"/>
      <c r="I3" s="2"/>
      <c r="J3" s="2"/>
      <c r="K3" s="2"/>
      <c r="L3" s="2"/>
      <c r="M3" s="2"/>
      <c r="N3" s="2"/>
      <c r="O3" s="2"/>
      <c r="P3" s="2"/>
      <c r="Q3" s="6" t="s">
        <v>0</v>
      </c>
      <c r="R3" s="39">
        <f>SUMIF(D$15:D$482,"買",M$15:M$482)</f>
        <v>9610</v>
      </c>
    </row>
    <row r="4" spans="2:18">
      <c r="B4" s="41" t="s">
        <v>60</v>
      </c>
      <c r="C4" s="2" t="s">
        <v>61</v>
      </c>
      <c r="D4" s="2"/>
      <c r="E4" s="2"/>
      <c r="F4" s="2"/>
      <c r="G4" s="2"/>
      <c r="H4" s="2"/>
      <c r="I4" s="2"/>
      <c r="J4" s="2"/>
      <c r="K4" s="2"/>
      <c r="L4" s="2"/>
      <c r="M4" s="2"/>
      <c r="N4" s="2"/>
      <c r="O4" s="2"/>
      <c r="P4" s="2"/>
      <c r="Q4" s="6" t="s">
        <v>1</v>
      </c>
      <c r="R4" s="39">
        <f>SUMIF(D$15:D$482,"売",M$15:M$482)</f>
        <v>8605</v>
      </c>
    </row>
    <row r="5" spans="2:18">
      <c r="B5" s="41" t="s">
        <v>85</v>
      </c>
      <c r="C5" s="2" t="s">
        <v>82</v>
      </c>
      <c r="D5" s="2"/>
      <c r="E5" s="2"/>
      <c r="F5" s="2"/>
      <c r="G5" s="2"/>
      <c r="H5" s="2"/>
      <c r="I5" s="2"/>
      <c r="J5" s="2"/>
      <c r="K5" s="2"/>
      <c r="L5" s="2"/>
      <c r="M5" s="2"/>
      <c r="N5" s="2"/>
      <c r="O5" s="2"/>
      <c r="P5" s="2"/>
      <c r="Q5" s="6" t="s">
        <v>6</v>
      </c>
      <c r="R5" s="39">
        <f>IFERROR(SUMIF(N$15:N$482,"勝ち",M$15:M$482)/COUNTIF(N$15:N$482,"勝ち"),0)</f>
        <v>327.34239130434781</v>
      </c>
    </row>
    <row r="6" spans="2:18">
      <c r="B6" s="41" t="s">
        <v>85</v>
      </c>
      <c r="C6" s="2" t="s">
        <v>632</v>
      </c>
      <c r="D6" s="2"/>
      <c r="E6" s="2"/>
      <c r="F6" s="2"/>
      <c r="G6" s="2"/>
      <c r="H6" s="2"/>
      <c r="I6" s="2"/>
      <c r="J6" s="2"/>
      <c r="K6" s="2"/>
      <c r="L6" s="2"/>
      <c r="M6" s="2"/>
      <c r="N6" s="2"/>
      <c r="O6" s="2"/>
      <c r="P6" s="2"/>
      <c r="Q6" s="6" t="s">
        <v>7</v>
      </c>
      <c r="R6" s="39">
        <f>IFERROR(SUMIF(N$15:N$482,"負け",M$15:M$482)/COUNTIF(N$15:N$482,"負け"),0)</f>
        <v>-190.98181818181817</v>
      </c>
    </row>
    <row r="7" spans="2:18">
      <c r="B7" s="41" t="s">
        <v>85</v>
      </c>
      <c r="C7" s="2" t="s">
        <v>86</v>
      </c>
      <c r="D7" s="2"/>
      <c r="E7" s="2"/>
      <c r="F7" s="2"/>
      <c r="G7" s="2"/>
      <c r="H7" s="2"/>
      <c r="I7" s="2"/>
      <c r="J7" s="2"/>
      <c r="K7" s="2"/>
      <c r="L7" s="2"/>
      <c r="M7" s="2"/>
      <c r="N7" s="2"/>
      <c r="O7" s="2"/>
      <c r="P7" s="2"/>
      <c r="Q7" s="6" t="s">
        <v>8</v>
      </c>
      <c r="R7" s="39">
        <f>IF(MAX(M$15:M$482)&gt;0,MAX(M$15:M$482),0)</f>
        <v>1132</v>
      </c>
    </row>
    <row r="8" spans="2:18">
      <c r="B8" s="41"/>
      <c r="C8" s="2"/>
      <c r="D8" s="2"/>
      <c r="E8" s="2"/>
      <c r="F8" s="2"/>
      <c r="G8" s="2"/>
      <c r="H8" s="2"/>
      <c r="I8" s="2"/>
      <c r="J8" s="2"/>
      <c r="K8" s="2"/>
      <c r="L8" s="2"/>
      <c r="M8" s="2"/>
      <c r="N8" s="2"/>
      <c r="O8" s="2"/>
      <c r="P8" s="2"/>
      <c r="Q8" s="6" t="s">
        <v>9</v>
      </c>
      <c r="R8" s="39">
        <f>IF(MIN(M$15:M$482)&lt;0,MIN(M$15:M$482),0)</f>
        <v>-570</v>
      </c>
    </row>
    <row r="9" spans="2:18">
      <c r="B9" s="41"/>
      <c r="C9" s="2"/>
      <c r="D9" s="2"/>
      <c r="E9" s="2"/>
      <c r="F9" s="2"/>
      <c r="G9" s="2"/>
      <c r="H9" s="2"/>
      <c r="I9" s="2"/>
      <c r="J9" s="2"/>
      <c r="K9" s="2"/>
      <c r="L9" s="2"/>
      <c r="M9" s="2"/>
      <c r="N9" s="2"/>
      <c r="O9" s="2"/>
      <c r="P9" s="2"/>
      <c r="Q9" s="6" t="s">
        <v>4</v>
      </c>
      <c r="R9" s="20">
        <f>COUNT(M$15:M$482)</f>
        <v>443</v>
      </c>
    </row>
    <row r="10" spans="2:18">
      <c r="B10" s="41"/>
      <c r="C10" s="2"/>
      <c r="D10" s="2"/>
      <c r="E10" s="2"/>
      <c r="F10" s="2"/>
      <c r="G10" s="2"/>
      <c r="H10" s="2"/>
      <c r="I10" s="2"/>
      <c r="J10" s="2"/>
      <c r="K10" s="2"/>
      <c r="L10" s="2"/>
      <c r="M10" s="2"/>
      <c r="N10" s="2"/>
      <c r="O10" s="2"/>
      <c r="P10" s="2"/>
      <c r="Q10" s="6" t="s">
        <v>2</v>
      </c>
      <c r="R10" s="28">
        <f>IFERROR(COUNTIF(N$15:N$482,"勝ち")/(COUNTIF(N$15:N$482,"勝ち")+COUNTIF(N$15:N$482,"負け")),"-")</f>
        <v>0.45544554455445546</v>
      </c>
    </row>
    <row r="11" spans="2:18">
      <c r="B11" s="41"/>
      <c r="C11" s="2"/>
      <c r="D11" s="2"/>
      <c r="E11" s="2"/>
      <c r="F11" s="2"/>
      <c r="G11" s="2"/>
      <c r="H11" s="2"/>
      <c r="I11" s="2"/>
      <c r="J11" s="2"/>
      <c r="K11" s="2"/>
      <c r="L11" s="2"/>
      <c r="M11" s="2"/>
      <c r="N11" s="2"/>
      <c r="O11" s="2"/>
      <c r="P11" s="2"/>
      <c r="Q11" s="6" t="s">
        <v>232</v>
      </c>
      <c r="R11" s="48">
        <f>IFERROR(SUM($L$15:$L$482)/COUNT($M$15:$M$482),"-")</f>
        <v>1.8340427866296698</v>
      </c>
    </row>
    <row r="12" spans="2:18">
      <c r="B12" s="42"/>
      <c r="C12" s="27"/>
      <c r="D12" s="3"/>
      <c r="E12" s="3"/>
      <c r="F12" s="3"/>
      <c r="G12" s="3"/>
      <c r="H12" s="3"/>
      <c r="I12" s="3"/>
      <c r="J12" s="3"/>
      <c r="K12" s="3"/>
      <c r="L12" s="3"/>
      <c r="M12" s="3"/>
      <c r="N12" s="3"/>
      <c r="O12" s="3"/>
      <c r="P12" s="3"/>
      <c r="Q12" s="7" t="s">
        <v>26</v>
      </c>
      <c r="R12" s="40">
        <f>IFERROR(R10*R5+(1-R10)*R6,0)</f>
        <v>45.086633663366342</v>
      </c>
    </row>
    <row r="14" spans="2:18">
      <c r="B14" s="8"/>
      <c r="C14" s="8" t="s">
        <v>19</v>
      </c>
      <c r="D14" s="8" t="s">
        <v>12</v>
      </c>
      <c r="E14" s="8" t="s">
        <v>13</v>
      </c>
      <c r="F14" s="8" t="s">
        <v>15</v>
      </c>
      <c r="G14" s="8" t="s">
        <v>14</v>
      </c>
      <c r="H14" s="8" t="s">
        <v>34</v>
      </c>
      <c r="I14" s="8" t="s">
        <v>27</v>
      </c>
      <c r="J14" s="15" t="s">
        <v>16</v>
      </c>
      <c r="K14" s="15" t="s">
        <v>17</v>
      </c>
      <c r="L14" s="15" t="s">
        <v>18</v>
      </c>
      <c r="M14" s="8" t="s">
        <v>54</v>
      </c>
      <c r="N14" s="15" t="s">
        <v>20</v>
      </c>
      <c r="O14" s="8" t="s">
        <v>32</v>
      </c>
      <c r="P14" s="51" t="s">
        <v>5</v>
      </c>
      <c r="Q14" s="51"/>
      <c r="R14" s="51"/>
    </row>
    <row r="15" spans="2:18">
      <c r="B15" s="1">
        <f>ROW()-14</f>
        <v>1</v>
      </c>
      <c r="C15" s="12" t="s">
        <v>28</v>
      </c>
      <c r="D15" s="9" t="s">
        <v>11</v>
      </c>
      <c r="E15" s="24">
        <v>106.902</v>
      </c>
      <c r="F15" s="24">
        <v>107.038</v>
      </c>
      <c r="G15" s="24">
        <v>106.643</v>
      </c>
      <c r="H15" s="19" t="s">
        <v>25</v>
      </c>
      <c r="I15" s="29">
        <v>0.76800000000000002</v>
      </c>
      <c r="J15" s="32">
        <f t="shared" ref="J15:J46" si="0">IF($F15="","-",ABS($E15-$F15)*1000)</f>
        <v>135.99999999999568</v>
      </c>
      <c r="K15" s="32">
        <f t="shared" ref="K15:K46" si="1">IF($G15="","-",ABS($E15-$G15)*1000)</f>
        <v>259.00000000000034</v>
      </c>
      <c r="L15" s="21">
        <f t="shared" ref="L15:L46" si="2">IFERROR($K15/($K15-($K15-$J15)),"-")</f>
        <v>1.9044117647059453</v>
      </c>
      <c r="M15" s="35">
        <v>0</v>
      </c>
      <c r="N15" s="16" t="str" cm="1">
        <f t="array" ref="N15">_xlfn.IFS($M15&gt;0,"勝ち",$M15=0,"-",$M15&lt;0,"負け")</f>
        <v>-</v>
      </c>
      <c r="O15" s="9"/>
      <c r="P15" s="2" t="s">
        <v>29</v>
      </c>
      <c r="Q15" s="2"/>
      <c r="R15" s="2"/>
    </row>
    <row r="16" spans="2:18">
      <c r="B16" s="2">
        <f t="shared" ref="B16:B79" si="3">ROW()-14</f>
        <v>2</v>
      </c>
      <c r="C16" s="13" t="s">
        <v>31</v>
      </c>
      <c r="D16" s="10" t="s">
        <v>10</v>
      </c>
      <c r="E16" s="25">
        <v>106.923</v>
      </c>
      <c r="F16" s="25">
        <v>106.785</v>
      </c>
      <c r="G16" s="25">
        <v>107.176</v>
      </c>
      <c r="H16" s="10" t="s">
        <v>23</v>
      </c>
      <c r="I16" s="30">
        <v>0.61799999999999999</v>
      </c>
      <c r="J16" s="33">
        <f t="shared" si="0"/>
        <v>138.00000000000523</v>
      </c>
      <c r="K16" s="33">
        <f t="shared" si="1"/>
        <v>253.00000000000011</v>
      </c>
      <c r="L16" s="22">
        <f t="shared" si="2"/>
        <v>1.8333333333332646</v>
      </c>
      <c r="M16" s="36">
        <v>-138</v>
      </c>
      <c r="N16" s="17" t="str" cm="1">
        <f t="array" ref="N16">_xlfn.IFS($M16&gt;0,"勝ち",$M16=0,"-",$M16&lt;0,"負け")</f>
        <v>負け</v>
      </c>
      <c r="O16" s="10" t="s">
        <v>33</v>
      </c>
      <c r="P16" s="2" t="s">
        <v>30</v>
      </c>
      <c r="Q16" s="2"/>
      <c r="R16" s="2"/>
    </row>
    <row r="17" spans="2:18">
      <c r="B17" s="2">
        <f t="shared" si="3"/>
        <v>3</v>
      </c>
      <c r="C17" s="13" t="s">
        <v>35</v>
      </c>
      <c r="D17" s="10" t="s">
        <v>10</v>
      </c>
      <c r="E17" s="25">
        <v>107.21299999999999</v>
      </c>
      <c r="F17" s="25">
        <v>107.059</v>
      </c>
      <c r="G17" s="25">
        <v>107.453</v>
      </c>
      <c r="H17" s="10" t="s">
        <v>23</v>
      </c>
      <c r="I17" s="30">
        <v>0.5</v>
      </c>
      <c r="J17" s="33">
        <f t="shared" si="0"/>
        <v>153.99999999999636</v>
      </c>
      <c r="K17" s="33">
        <f t="shared" si="1"/>
        <v>240.00000000000909</v>
      </c>
      <c r="L17" s="22">
        <f t="shared" si="2"/>
        <v>1.5584415584416542</v>
      </c>
      <c r="M17" s="36">
        <v>240</v>
      </c>
      <c r="N17" s="17" t="str" cm="1">
        <f t="array" ref="N17">_xlfn.IFS($M17&gt;0,"勝ち",$M17=0,"-",$M17&lt;0,"負け")</f>
        <v>勝ち</v>
      </c>
      <c r="O17" s="10"/>
      <c r="P17" s="2"/>
      <c r="Q17" s="2"/>
      <c r="R17" s="2"/>
    </row>
    <row r="18" spans="2:18">
      <c r="B18" s="2">
        <f t="shared" si="3"/>
        <v>4</v>
      </c>
      <c r="C18" s="13" t="s">
        <v>36</v>
      </c>
      <c r="D18" s="10" t="s">
        <v>11</v>
      </c>
      <c r="E18" s="25">
        <v>106.94</v>
      </c>
      <c r="F18" s="25">
        <v>107.021</v>
      </c>
      <c r="G18" s="25">
        <v>106.788</v>
      </c>
      <c r="H18" s="10" t="s">
        <v>25</v>
      </c>
      <c r="I18" s="30"/>
      <c r="J18" s="33">
        <f t="shared" si="0"/>
        <v>81.00000000000307</v>
      </c>
      <c r="K18" s="33">
        <f t="shared" si="1"/>
        <v>152.00000000000102</v>
      </c>
      <c r="L18" s="22">
        <f t="shared" si="2"/>
        <v>1.8765432098764847</v>
      </c>
      <c r="M18" s="36">
        <v>-81</v>
      </c>
      <c r="N18" s="17" t="str" cm="1">
        <f t="array" ref="N18">_xlfn.IFS($M18&gt;0,"勝ち",$M18=0,"-",$M18&lt;0,"負け")</f>
        <v>負け</v>
      </c>
      <c r="O18" s="10" t="s">
        <v>38</v>
      </c>
      <c r="P18" s="2" t="s">
        <v>37</v>
      </c>
      <c r="Q18" s="2"/>
      <c r="R18" s="2"/>
    </row>
    <row r="19" spans="2:18">
      <c r="B19" s="2">
        <f t="shared" si="3"/>
        <v>5</v>
      </c>
      <c r="C19" s="13" t="s">
        <v>39</v>
      </c>
      <c r="D19" s="10" t="s">
        <v>10</v>
      </c>
      <c r="E19" s="25">
        <v>107.232</v>
      </c>
      <c r="F19" s="25">
        <v>107.14700000000001</v>
      </c>
      <c r="G19" s="25">
        <v>107.572</v>
      </c>
      <c r="H19" s="10" t="s">
        <v>25</v>
      </c>
      <c r="I19" s="30"/>
      <c r="J19" s="33">
        <f t="shared" si="0"/>
        <v>84.999999999993747</v>
      </c>
      <c r="K19" s="33">
        <f t="shared" si="1"/>
        <v>340.00000000000341</v>
      </c>
      <c r="L19" s="22">
        <f t="shared" si="2"/>
        <v>4.000000000000334</v>
      </c>
      <c r="M19" s="36">
        <v>340</v>
      </c>
      <c r="N19" s="17" t="str" cm="1">
        <f t="array" ref="N19">_xlfn.IFS($M19&gt;0,"勝ち",$M19=0,"-",$M19&lt;0,"負け")</f>
        <v>勝ち</v>
      </c>
      <c r="O19" s="10"/>
      <c r="P19" s="2" t="s">
        <v>40</v>
      </c>
      <c r="Q19" s="2"/>
      <c r="R19" s="2"/>
    </row>
    <row r="20" spans="2:18">
      <c r="B20" s="2">
        <f t="shared" si="3"/>
        <v>6</v>
      </c>
      <c r="C20" s="13" t="s">
        <v>41</v>
      </c>
      <c r="D20" s="10" t="s">
        <v>10</v>
      </c>
      <c r="E20" s="25">
        <v>107.831</v>
      </c>
      <c r="F20" s="25">
        <v>107.776</v>
      </c>
      <c r="G20" s="25">
        <v>107.92</v>
      </c>
      <c r="H20" s="10" t="s">
        <v>25</v>
      </c>
      <c r="I20" s="30"/>
      <c r="J20" s="33">
        <f t="shared" si="0"/>
        <v>55.000000000006821</v>
      </c>
      <c r="K20" s="33">
        <f t="shared" si="1"/>
        <v>88.999999999998636</v>
      </c>
      <c r="L20" s="22">
        <f t="shared" si="2"/>
        <v>1.6181818181815928</v>
      </c>
      <c r="M20" s="36">
        <v>89</v>
      </c>
      <c r="N20" s="17" t="str" cm="1">
        <f t="array" ref="N20">_xlfn.IFS($M20&gt;0,"勝ち",$M20=0,"-",$M20&lt;0,"負け")</f>
        <v>勝ち</v>
      </c>
      <c r="O20" s="10"/>
      <c r="P20" s="2" t="s">
        <v>42</v>
      </c>
      <c r="Q20" s="2"/>
      <c r="R20" s="2"/>
    </row>
    <row r="21" spans="2:18">
      <c r="B21" s="2">
        <f t="shared" si="3"/>
        <v>7</v>
      </c>
      <c r="C21" s="13" t="s">
        <v>21</v>
      </c>
      <c r="D21" s="10" t="s">
        <v>10</v>
      </c>
      <c r="E21" s="25">
        <v>108.884</v>
      </c>
      <c r="F21" s="25">
        <v>108.78100000000001</v>
      </c>
      <c r="G21" s="25">
        <v>109.002</v>
      </c>
      <c r="H21" s="10" t="s">
        <v>23</v>
      </c>
      <c r="I21" s="30">
        <v>0.23599999999999999</v>
      </c>
      <c r="J21" s="33">
        <f t="shared" si="0"/>
        <v>102.99999999999443</v>
      </c>
      <c r="K21" s="33">
        <f t="shared" si="1"/>
        <v>117.999999999995</v>
      </c>
      <c r="L21" s="22">
        <f t="shared" si="2"/>
        <v>1.1456310679611785</v>
      </c>
      <c r="M21" s="36">
        <v>118</v>
      </c>
      <c r="N21" s="17" t="str" cm="1">
        <f t="array" ref="N21">_xlfn.IFS($M21&gt;0,"勝ち",$M21=0,"-",$M21&lt;0,"負け")</f>
        <v>勝ち</v>
      </c>
      <c r="O21" s="10"/>
      <c r="P21" s="2"/>
      <c r="Q21" s="2"/>
      <c r="R21" s="2"/>
    </row>
    <row r="22" spans="2:18">
      <c r="B22" s="2">
        <f t="shared" si="3"/>
        <v>8</v>
      </c>
      <c r="C22" s="13" t="s">
        <v>43</v>
      </c>
      <c r="D22" s="10" t="s">
        <v>11</v>
      </c>
      <c r="E22" s="25">
        <v>109.31399999999999</v>
      </c>
      <c r="F22" s="25">
        <v>109.401</v>
      </c>
      <c r="G22" s="25">
        <v>109.20399999999999</v>
      </c>
      <c r="H22" s="10" t="s">
        <v>24</v>
      </c>
      <c r="I22" s="30"/>
      <c r="J22" s="33">
        <f t="shared" si="0"/>
        <v>87.000000000003297</v>
      </c>
      <c r="K22" s="33">
        <f t="shared" si="1"/>
        <v>109.99999999999943</v>
      </c>
      <c r="L22" s="22">
        <f t="shared" si="2"/>
        <v>1.2643678160918996</v>
      </c>
      <c r="M22" s="36">
        <v>110</v>
      </c>
      <c r="N22" s="17" t="str" cm="1">
        <f t="array" ref="N22">_xlfn.IFS($M22&gt;0,"勝ち",$M22=0,"-",$M22&lt;0,"負け")</f>
        <v>勝ち</v>
      </c>
      <c r="O22" s="10"/>
      <c r="P22" s="2"/>
      <c r="Q22" s="2"/>
      <c r="R22" s="2"/>
    </row>
    <row r="23" spans="2:18">
      <c r="B23" s="2">
        <f t="shared" si="3"/>
        <v>9</v>
      </c>
      <c r="C23" s="13" t="s">
        <v>44</v>
      </c>
      <c r="D23" s="10" t="s">
        <v>10</v>
      </c>
      <c r="E23" s="43">
        <v>109.276</v>
      </c>
      <c r="F23" s="43">
        <v>109.149</v>
      </c>
      <c r="G23" s="43">
        <v>109.40300000000001</v>
      </c>
      <c r="H23" s="10" t="s">
        <v>23</v>
      </c>
      <c r="I23" s="30">
        <v>0.61799999999999999</v>
      </c>
      <c r="J23" s="44">
        <f t="shared" si="0"/>
        <v>126.99999999999534</v>
      </c>
      <c r="K23" s="44">
        <f t="shared" si="1"/>
        <v>127.00000000000955</v>
      </c>
      <c r="L23" s="45">
        <f t="shared" si="2"/>
        <v>1.0000000000001119</v>
      </c>
      <c r="M23" s="36">
        <v>127</v>
      </c>
      <c r="N23" s="17" t="str" cm="1">
        <f t="array" ref="N23">_xlfn.IFS($M23&gt;0,"勝ち",$M23=0,"-",$M23&lt;0,"負け")</f>
        <v>勝ち</v>
      </c>
      <c r="O23" s="10"/>
      <c r="P23" s="2"/>
      <c r="Q23" s="2"/>
      <c r="R23" s="2"/>
    </row>
    <row r="24" spans="2:18">
      <c r="B24" s="2">
        <f t="shared" si="3"/>
        <v>10</v>
      </c>
      <c r="C24" s="13" t="s">
        <v>45</v>
      </c>
      <c r="D24" s="10" t="s">
        <v>11</v>
      </c>
      <c r="E24" s="25">
        <v>109.223</v>
      </c>
      <c r="F24" s="25">
        <v>109.265</v>
      </c>
      <c r="G24" s="25">
        <v>109.09399999999999</v>
      </c>
      <c r="H24" s="10" t="s">
        <v>24</v>
      </c>
      <c r="I24" s="30"/>
      <c r="J24" s="33">
        <f t="shared" si="0"/>
        <v>42.000000000001592</v>
      </c>
      <c r="K24" s="33">
        <f t="shared" si="1"/>
        <v>129.00000000000489</v>
      </c>
      <c r="L24" s="22">
        <f t="shared" si="2"/>
        <v>3.0714285714285716</v>
      </c>
      <c r="M24" s="36">
        <v>129</v>
      </c>
      <c r="N24" s="17" t="str" cm="1">
        <f t="array" ref="N24">_xlfn.IFS($M24&gt;0,"勝ち",$M24=0,"-",$M24&lt;0,"負け")</f>
        <v>勝ち</v>
      </c>
      <c r="O24" s="10"/>
      <c r="P24" s="2"/>
      <c r="Q24" s="2"/>
      <c r="R24" s="2"/>
    </row>
    <row r="25" spans="2:18">
      <c r="B25" s="2">
        <f t="shared" si="3"/>
        <v>11</v>
      </c>
      <c r="C25" s="13" t="s">
        <v>46</v>
      </c>
      <c r="D25" s="10" t="s">
        <v>11</v>
      </c>
      <c r="E25" s="25">
        <v>108.998</v>
      </c>
      <c r="F25" s="25">
        <v>109.07599999999999</v>
      </c>
      <c r="G25" s="25">
        <v>108.61499999999999</v>
      </c>
      <c r="H25" s="10" t="s">
        <v>25</v>
      </c>
      <c r="I25" s="30"/>
      <c r="J25" s="33">
        <f t="shared" si="0"/>
        <v>77.999999999988745</v>
      </c>
      <c r="K25" s="33">
        <f t="shared" si="1"/>
        <v>383.00000000000978</v>
      </c>
      <c r="L25" s="22">
        <f t="shared" si="2"/>
        <v>4.9102564102572437</v>
      </c>
      <c r="M25" s="36">
        <v>-78</v>
      </c>
      <c r="N25" s="17" t="str" cm="1">
        <f t="array" ref="N25">_xlfn.IFS($M25&gt;0,"勝ち",$M25=0,"-",$M25&lt;0,"負け")</f>
        <v>負け</v>
      </c>
      <c r="O25" s="10" t="s">
        <v>56</v>
      </c>
      <c r="P25" s="2" t="s">
        <v>47</v>
      </c>
      <c r="Q25" s="2"/>
      <c r="R25" s="2"/>
    </row>
    <row r="26" spans="2:18">
      <c r="B26" s="2">
        <f t="shared" si="3"/>
        <v>12</v>
      </c>
      <c r="C26" s="13" t="s">
        <v>48</v>
      </c>
      <c r="D26" s="10" t="s">
        <v>10</v>
      </c>
      <c r="E26" s="25">
        <v>109.318</v>
      </c>
      <c r="F26" s="25">
        <v>109.224</v>
      </c>
      <c r="G26" s="25">
        <v>109.449</v>
      </c>
      <c r="H26" s="10" t="s">
        <v>23</v>
      </c>
      <c r="I26" s="30"/>
      <c r="J26" s="33">
        <f t="shared" si="0"/>
        <v>93.999999999994088</v>
      </c>
      <c r="K26" s="33">
        <f t="shared" si="1"/>
        <v>131.00000000000023</v>
      </c>
      <c r="L26" s="22">
        <f t="shared" si="2"/>
        <v>1.3936170212766859</v>
      </c>
      <c r="M26" s="36">
        <v>131</v>
      </c>
      <c r="N26" s="17" t="str" cm="1">
        <f t="array" ref="N26">_xlfn.IFS($M26&gt;0,"勝ち",$M26=0,"-",$M26&lt;0,"負け")</f>
        <v>勝ち</v>
      </c>
      <c r="O26" s="10"/>
      <c r="P26" s="2"/>
      <c r="Q26" s="2"/>
      <c r="R26" s="2"/>
    </row>
    <row r="27" spans="2:18">
      <c r="B27" s="2">
        <f t="shared" si="3"/>
        <v>13</v>
      </c>
      <c r="C27" s="13" t="s">
        <v>49</v>
      </c>
      <c r="D27" s="10" t="s">
        <v>11</v>
      </c>
      <c r="E27" s="25">
        <v>109.196</v>
      </c>
      <c r="F27" s="25">
        <v>109.267</v>
      </c>
      <c r="G27" s="25">
        <v>109.012</v>
      </c>
      <c r="H27" s="10" t="s">
        <v>24</v>
      </c>
      <c r="I27" s="30"/>
      <c r="J27" s="33">
        <f t="shared" si="0"/>
        <v>70.999999999997954</v>
      </c>
      <c r="K27" s="33">
        <f t="shared" si="1"/>
        <v>183.9999999999975</v>
      </c>
      <c r="L27" s="22">
        <f t="shared" si="2"/>
        <v>2.5915492957746875</v>
      </c>
      <c r="M27" s="36">
        <v>-91</v>
      </c>
      <c r="N27" s="17" t="str" cm="1">
        <f t="array" ref="N27">_xlfn.IFS($M27&gt;0,"勝ち",$M27=0,"-",$M27&lt;0,"負け")</f>
        <v>負け</v>
      </c>
      <c r="O27" s="10" t="s">
        <v>55</v>
      </c>
      <c r="P27" s="2"/>
      <c r="Q27" s="2"/>
      <c r="R27" s="2"/>
    </row>
    <row r="28" spans="2:18">
      <c r="B28" s="2">
        <f t="shared" si="3"/>
        <v>14</v>
      </c>
      <c r="C28" s="13" t="s">
        <v>50</v>
      </c>
      <c r="D28" s="10" t="s">
        <v>11</v>
      </c>
      <c r="E28" s="25">
        <v>109.804</v>
      </c>
      <c r="F28" s="25">
        <v>109.881</v>
      </c>
      <c r="G28" s="25">
        <v>109.581</v>
      </c>
      <c r="H28" s="10" t="s">
        <v>24</v>
      </c>
      <c r="I28" s="30"/>
      <c r="J28" s="33">
        <f t="shared" si="0"/>
        <v>76.999999999998181</v>
      </c>
      <c r="K28" s="33">
        <f t="shared" si="1"/>
        <v>222.99999999999898</v>
      </c>
      <c r="L28" s="22">
        <f t="shared" si="2"/>
        <v>2.8961038961039511</v>
      </c>
      <c r="M28" s="36">
        <v>-77</v>
      </c>
      <c r="N28" s="17" t="str" cm="1">
        <f t="array" ref="N28">_xlfn.IFS($M28&gt;0,"勝ち",$M28=0,"-",$M28&lt;0,"負け")</f>
        <v>負け</v>
      </c>
      <c r="O28" s="10" t="s">
        <v>51</v>
      </c>
      <c r="P28" s="2"/>
      <c r="Q28" s="2"/>
      <c r="R28" s="2"/>
    </row>
    <row r="29" spans="2:18">
      <c r="B29" s="2">
        <f t="shared" si="3"/>
        <v>15</v>
      </c>
      <c r="C29" s="13" t="s">
        <v>52</v>
      </c>
      <c r="D29" s="10" t="s">
        <v>11</v>
      </c>
      <c r="E29" s="25">
        <v>109.663</v>
      </c>
      <c r="F29" s="25">
        <v>109.68899999999999</v>
      </c>
      <c r="G29" s="25">
        <v>109.562</v>
      </c>
      <c r="H29" s="10" t="s">
        <v>24</v>
      </c>
      <c r="I29" s="30"/>
      <c r="J29" s="33">
        <f t="shared" si="0"/>
        <v>25.999999999996248</v>
      </c>
      <c r="K29" s="33">
        <f t="shared" si="1"/>
        <v>100.99999999999909</v>
      </c>
      <c r="L29" s="22">
        <f t="shared" si="2"/>
        <v>3.8846153846159104</v>
      </c>
      <c r="M29" s="36">
        <v>101</v>
      </c>
      <c r="N29" s="17" t="str" cm="1">
        <f t="array" ref="N29">_xlfn.IFS($M29&gt;0,"勝ち",$M29=0,"-",$M29&lt;0,"負け")</f>
        <v>勝ち</v>
      </c>
      <c r="O29" s="10"/>
      <c r="P29" s="2"/>
      <c r="Q29" s="2"/>
      <c r="R29" s="2"/>
    </row>
    <row r="30" spans="2:18">
      <c r="B30" s="2">
        <f t="shared" si="3"/>
        <v>16</v>
      </c>
      <c r="C30" s="13" t="s">
        <v>53</v>
      </c>
      <c r="D30" s="10" t="s">
        <v>11</v>
      </c>
      <c r="E30" s="25">
        <v>109.485</v>
      </c>
      <c r="F30" s="25">
        <v>109.55200000000001</v>
      </c>
      <c r="G30" s="25">
        <v>109.16200000000001</v>
      </c>
      <c r="H30" s="10" t="s">
        <v>24</v>
      </c>
      <c r="I30" s="30">
        <v>0.3</v>
      </c>
      <c r="J30" s="33">
        <f t="shared" si="0"/>
        <v>67.000000000007276</v>
      </c>
      <c r="K30" s="33">
        <f t="shared" si="1"/>
        <v>322.99999999999329</v>
      </c>
      <c r="L30" s="22">
        <f t="shared" si="2"/>
        <v>4.8208955223874357</v>
      </c>
      <c r="M30" s="36">
        <v>323</v>
      </c>
      <c r="N30" s="17" t="str" cm="1">
        <f t="array" ref="N30">_xlfn.IFS($M30&gt;0,"勝ち",$M30=0,"-",$M30&lt;0,"負け")</f>
        <v>勝ち</v>
      </c>
      <c r="O30" s="10"/>
      <c r="P30" s="2" t="s">
        <v>47</v>
      </c>
      <c r="Q30" s="2"/>
      <c r="R30" s="2"/>
    </row>
    <row r="31" spans="2:18">
      <c r="B31" s="2">
        <f t="shared" si="3"/>
        <v>17</v>
      </c>
      <c r="C31" s="13" t="s">
        <v>62</v>
      </c>
      <c r="D31" s="10" t="s">
        <v>10</v>
      </c>
      <c r="E31" s="25">
        <v>109.539</v>
      </c>
      <c r="F31" s="25">
        <v>109.444</v>
      </c>
      <c r="G31" s="25">
        <v>109.70699999999999</v>
      </c>
      <c r="H31" s="10" t="s">
        <v>25</v>
      </c>
      <c r="I31" s="30"/>
      <c r="J31" s="33">
        <f t="shared" si="0"/>
        <v>94.999999999998863</v>
      </c>
      <c r="K31" s="33">
        <f t="shared" si="1"/>
        <v>167.99999999999216</v>
      </c>
      <c r="L31" s="22">
        <f t="shared" si="2"/>
        <v>1.7684210526315176</v>
      </c>
      <c r="M31" s="36">
        <v>-95</v>
      </c>
      <c r="N31" s="17" t="str" cm="1">
        <f t="array" ref="N31">_xlfn.IFS($M31&gt;0,"勝ち",$M31=0,"-",$M31&lt;0,"負け")</f>
        <v>負け</v>
      </c>
      <c r="O31" s="10" t="s">
        <v>63</v>
      </c>
      <c r="P31" s="2" t="s">
        <v>64</v>
      </c>
      <c r="Q31" s="2"/>
      <c r="R31" s="2"/>
    </row>
    <row r="32" spans="2:18">
      <c r="B32" s="2">
        <f t="shared" si="3"/>
        <v>18</v>
      </c>
      <c r="C32" s="13" t="s">
        <v>65</v>
      </c>
      <c r="D32" s="10" t="s">
        <v>10</v>
      </c>
      <c r="E32" s="25">
        <v>109.88500000000001</v>
      </c>
      <c r="F32" s="25">
        <v>109.79900000000001</v>
      </c>
      <c r="G32" s="25">
        <v>109.996</v>
      </c>
      <c r="H32" s="10" t="s">
        <v>25</v>
      </c>
      <c r="I32" s="30"/>
      <c r="J32" s="33">
        <f t="shared" si="0"/>
        <v>85.999999999998522</v>
      </c>
      <c r="K32" s="33">
        <f t="shared" si="1"/>
        <v>110.99999999999</v>
      </c>
      <c r="L32" s="22">
        <f t="shared" si="2"/>
        <v>1.2906976744185106</v>
      </c>
      <c r="M32" s="36">
        <v>-86</v>
      </c>
      <c r="N32" s="17" t="str" cm="1">
        <f t="array" ref="N32">_xlfn.IFS($M32&gt;0,"勝ち",$M32=0,"-",$M32&lt;0,"負け")</f>
        <v>負け</v>
      </c>
      <c r="O32" s="10"/>
      <c r="P32" s="2"/>
      <c r="Q32" s="2"/>
      <c r="R32" s="2"/>
    </row>
    <row r="33" spans="2:18">
      <c r="B33" s="2">
        <f t="shared" si="3"/>
        <v>19</v>
      </c>
      <c r="C33" s="13" t="s">
        <v>66</v>
      </c>
      <c r="D33" s="10" t="s">
        <v>11</v>
      </c>
      <c r="E33" s="25">
        <v>109.873</v>
      </c>
      <c r="F33" s="25">
        <v>109.992</v>
      </c>
      <c r="G33" s="25">
        <v>109.68</v>
      </c>
      <c r="H33" s="10" t="s">
        <v>24</v>
      </c>
      <c r="I33" s="30"/>
      <c r="J33" s="33">
        <f t="shared" si="0"/>
        <v>118.99999999999977</v>
      </c>
      <c r="K33" s="33">
        <f t="shared" si="1"/>
        <v>192.99999999999784</v>
      </c>
      <c r="L33" s="22">
        <f t="shared" si="2"/>
        <v>1.6218487394957832</v>
      </c>
      <c r="M33" s="36">
        <v>193</v>
      </c>
      <c r="N33" s="17" t="str" cm="1">
        <f t="array" ref="N33">_xlfn.IFS($M33&gt;0,"勝ち",$M33=0,"-",$M33&lt;0,"負け")</f>
        <v>勝ち</v>
      </c>
      <c r="O33" s="10"/>
      <c r="P33" s="2" t="s">
        <v>67</v>
      </c>
      <c r="Q33" s="2"/>
      <c r="R33" s="2"/>
    </row>
    <row r="34" spans="2:18">
      <c r="B34" s="2">
        <f t="shared" si="3"/>
        <v>20</v>
      </c>
      <c r="C34" s="13" t="s">
        <v>68</v>
      </c>
      <c r="D34" s="10" t="s">
        <v>10</v>
      </c>
      <c r="E34" s="25">
        <v>109.694</v>
      </c>
      <c r="F34" s="25">
        <v>109.607</v>
      </c>
      <c r="G34" s="25">
        <v>109.976</v>
      </c>
      <c r="H34" s="10" t="s">
        <v>23</v>
      </c>
      <c r="I34" s="30"/>
      <c r="J34" s="33">
        <f t="shared" si="0"/>
        <v>87.000000000003297</v>
      </c>
      <c r="K34" s="33">
        <f t="shared" si="1"/>
        <v>281.99999999999648</v>
      </c>
      <c r="L34" s="22">
        <f t="shared" si="2"/>
        <v>3.2413793103446644</v>
      </c>
      <c r="M34" s="36">
        <v>-87</v>
      </c>
      <c r="N34" s="17" t="str" cm="1">
        <f t="array" ref="N34">_xlfn.IFS($M34&gt;0,"勝ち",$M34=0,"-",$M34&lt;0,"負け")</f>
        <v>負け</v>
      </c>
      <c r="O34" s="10"/>
      <c r="P34" s="2" t="s">
        <v>69</v>
      </c>
      <c r="Q34" s="2"/>
      <c r="R34" s="2"/>
    </row>
    <row r="35" spans="2:18">
      <c r="B35" s="2">
        <f t="shared" si="3"/>
        <v>21</v>
      </c>
      <c r="C35" s="13" t="s">
        <v>70</v>
      </c>
      <c r="D35" s="10" t="s">
        <v>11</v>
      </c>
      <c r="E35" s="25">
        <v>109.476</v>
      </c>
      <c r="F35" s="25">
        <v>109.59399999999999</v>
      </c>
      <c r="G35" s="25">
        <v>109.324</v>
      </c>
      <c r="H35" s="10" t="s">
        <v>24</v>
      </c>
      <c r="I35" s="30"/>
      <c r="J35" s="33">
        <f t="shared" si="0"/>
        <v>117.999999999995</v>
      </c>
      <c r="K35" s="33">
        <f t="shared" si="1"/>
        <v>152.00000000000102</v>
      </c>
      <c r="L35" s="22">
        <f t="shared" si="2"/>
        <v>1.2881355932204022</v>
      </c>
      <c r="M35" s="36">
        <v>-118</v>
      </c>
      <c r="N35" s="17" t="str" cm="1">
        <f t="array" ref="N35">_xlfn.IFS($M35&gt;0,"勝ち",$M35=0,"-",$M35&lt;0,"負け")</f>
        <v>負け</v>
      </c>
      <c r="O35" s="10"/>
      <c r="P35" s="2" t="s">
        <v>71</v>
      </c>
      <c r="Q35" s="2"/>
      <c r="R35" s="2"/>
    </row>
    <row r="36" spans="2:18">
      <c r="B36" s="2">
        <f t="shared" si="3"/>
        <v>22</v>
      </c>
      <c r="C36" s="13" t="s">
        <v>72</v>
      </c>
      <c r="D36" s="10" t="s">
        <v>11</v>
      </c>
      <c r="E36" s="25">
        <v>110.17400000000001</v>
      </c>
      <c r="F36" s="25">
        <v>110.25700000000001</v>
      </c>
      <c r="G36" s="25">
        <v>110.056</v>
      </c>
      <c r="H36" s="10" t="s">
        <v>24</v>
      </c>
      <c r="I36" s="30"/>
      <c r="J36" s="33">
        <f t="shared" si="0"/>
        <v>82.999999999998408</v>
      </c>
      <c r="K36" s="33">
        <f t="shared" si="1"/>
        <v>118.00000000000921</v>
      </c>
      <c r="L36" s="22">
        <f t="shared" si="2"/>
        <v>1.4216867469880901</v>
      </c>
      <c r="M36" s="36">
        <v>-83</v>
      </c>
      <c r="N36" s="17" t="str" cm="1">
        <f t="array" ref="N36">_xlfn.IFS($M36&gt;0,"勝ち",$M36=0,"-",$M36&lt;0,"負け")</f>
        <v>負け</v>
      </c>
      <c r="O36" s="10"/>
      <c r="P36" s="2"/>
      <c r="Q36" s="2"/>
      <c r="R36" s="2"/>
    </row>
    <row r="37" spans="2:18">
      <c r="B37" s="2">
        <f t="shared" si="3"/>
        <v>23</v>
      </c>
      <c r="C37" s="13" t="s">
        <v>73</v>
      </c>
      <c r="D37" s="10" t="s">
        <v>11</v>
      </c>
      <c r="E37" s="25">
        <v>111.27500000000001</v>
      </c>
      <c r="F37" s="25">
        <v>111.395</v>
      </c>
      <c r="G37" s="25">
        <v>111.114</v>
      </c>
      <c r="H37" s="10" t="s">
        <v>24</v>
      </c>
      <c r="I37" s="30"/>
      <c r="J37" s="33">
        <f t="shared" si="0"/>
        <v>119.99999999999034</v>
      </c>
      <c r="K37" s="33">
        <f t="shared" si="1"/>
        <v>161.00000000000136</v>
      </c>
      <c r="L37" s="22">
        <f t="shared" si="2"/>
        <v>1.341666666666786</v>
      </c>
      <c r="M37" s="36">
        <v>161</v>
      </c>
      <c r="N37" s="17" t="str" cm="1">
        <f t="array" ref="N37">_xlfn.IFS($M37&gt;0,"勝ち",$M37=0,"-",$M37&lt;0,"負け")</f>
        <v>勝ち</v>
      </c>
      <c r="O37" s="10"/>
      <c r="P37" s="2"/>
      <c r="Q37" s="2"/>
      <c r="R37" s="2"/>
    </row>
    <row r="38" spans="2:18">
      <c r="B38" s="2">
        <f t="shared" si="3"/>
        <v>24</v>
      </c>
      <c r="C38" s="13" t="s">
        <v>74</v>
      </c>
      <c r="D38" s="10" t="s">
        <v>11</v>
      </c>
      <c r="E38" s="25">
        <v>111.038</v>
      </c>
      <c r="F38" s="25">
        <v>111.148</v>
      </c>
      <c r="G38" s="25">
        <v>110.842</v>
      </c>
      <c r="H38" s="10" t="s">
        <v>24</v>
      </c>
      <c r="I38" s="30"/>
      <c r="J38" s="33">
        <f t="shared" si="0"/>
        <v>109.99999999999943</v>
      </c>
      <c r="K38" s="33">
        <f t="shared" si="1"/>
        <v>195.99999999999795</v>
      </c>
      <c r="L38" s="22">
        <f t="shared" si="2"/>
        <v>1.7818181818181724</v>
      </c>
      <c r="M38" s="36">
        <v>196</v>
      </c>
      <c r="N38" s="17" t="str" cm="1">
        <f t="array" ref="N38">_xlfn.IFS($M38&gt;0,"勝ち",$M38=0,"-",$M38&lt;0,"負け")</f>
        <v>勝ち</v>
      </c>
      <c r="O38" s="10"/>
      <c r="P38" s="2"/>
      <c r="Q38" s="2"/>
      <c r="R38" s="2"/>
    </row>
    <row r="39" spans="2:18">
      <c r="B39" s="2">
        <f t="shared" si="3"/>
        <v>25</v>
      </c>
      <c r="C39" s="13" t="s">
        <v>75</v>
      </c>
      <c r="D39" s="10" t="s">
        <v>11</v>
      </c>
      <c r="E39" s="25">
        <v>110.376</v>
      </c>
      <c r="F39" s="25">
        <v>110.55</v>
      </c>
      <c r="G39" s="25">
        <v>110.102</v>
      </c>
      <c r="H39" s="10" t="s">
        <v>25</v>
      </c>
      <c r="I39" s="30"/>
      <c r="J39" s="33">
        <f t="shared" si="0"/>
        <v>173.99999999999238</v>
      </c>
      <c r="K39" s="33">
        <f t="shared" si="1"/>
        <v>274.00000000000091</v>
      </c>
      <c r="L39" s="22">
        <f t="shared" si="2"/>
        <v>1.574712643678235</v>
      </c>
      <c r="M39" s="36">
        <v>274</v>
      </c>
      <c r="N39" s="17" t="str" cm="1">
        <f t="array" ref="N39">_xlfn.IFS($M39&gt;0,"勝ち",$M39=0,"-",$M39&lt;0,"負け")</f>
        <v>勝ち</v>
      </c>
      <c r="O39" s="10"/>
      <c r="P39" s="2" t="s">
        <v>76</v>
      </c>
      <c r="Q39" s="2"/>
      <c r="R39" s="2"/>
    </row>
    <row r="40" spans="2:18">
      <c r="B40" s="2">
        <f t="shared" si="3"/>
        <v>26</v>
      </c>
      <c r="C40" s="13" t="s">
        <v>22</v>
      </c>
      <c r="D40" s="10" t="s">
        <v>11</v>
      </c>
      <c r="E40" s="25">
        <v>110.01600000000001</v>
      </c>
      <c r="F40" s="25">
        <v>110.185</v>
      </c>
      <c r="G40" s="25">
        <v>109.61</v>
      </c>
      <c r="H40" s="10" t="s">
        <v>24</v>
      </c>
      <c r="I40" s="30"/>
      <c r="J40" s="33">
        <f t="shared" si="0"/>
        <v>168.99999999999693</v>
      </c>
      <c r="K40" s="33">
        <f t="shared" si="1"/>
        <v>406.00000000000591</v>
      </c>
      <c r="L40" s="22">
        <f t="shared" si="2"/>
        <v>2.4023668639054039</v>
      </c>
      <c r="M40" s="36">
        <v>406</v>
      </c>
      <c r="N40" s="17" t="str" cm="1">
        <f t="array" ref="N40">_xlfn.IFS($M40&gt;0,"勝ち",$M40=0,"-",$M40&lt;0,"負け")</f>
        <v>勝ち</v>
      </c>
      <c r="O40" s="10"/>
      <c r="P40" s="2" t="s">
        <v>77</v>
      </c>
      <c r="Q40" s="2"/>
      <c r="R40" s="2"/>
    </row>
    <row r="41" spans="2:18">
      <c r="B41" s="2">
        <f t="shared" si="3"/>
        <v>27</v>
      </c>
      <c r="C41" s="13" t="s">
        <v>78</v>
      </c>
      <c r="D41" s="10" t="s">
        <v>11</v>
      </c>
      <c r="E41" s="43">
        <v>109.497</v>
      </c>
      <c r="F41" s="43">
        <v>109.691</v>
      </c>
      <c r="G41" s="43">
        <v>109.244</v>
      </c>
      <c r="H41" s="10" t="s">
        <v>24</v>
      </c>
      <c r="I41" s="30"/>
      <c r="J41" s="44">
        <f t="shared" si="0"/>
        <v>194.00000000000261</v>
      </c>
      <c r="K41" s="44">
        <f t="shared" si="1"/>
        <v>253.00000000000011</v>
      </c>
      <c r="L41" s="45">
        <f t="shared" si="2"/>
        <v>1.3041237113401891</v>
      </c>
      <c r="M41" s="36">
        <v>-194</v>
      </c>
      <c r="N41" s="17" t="str" cm="1">
        <f t="array" ref="N41">_xlfn.IFS($M41&gt;0,"勝ち",$M41=0,"-",$M41&lt;0,"負け")</f>
        <v>負け</v>
      </c>
      <c r="O41" s="10"/>
      <c r="P41" s="2" t="s">
        <v>79</v>
      </c>
      <c r="Q41" s="2"/>
      <c r="R41" s="2"/>
    </row>
    <row r="42" spans="2:18">
      <c r="B42" s="2">
        <f t="shared" si="3"/>
        <v>28</v>
      </c>
      <c r="C42" s="13" t="s">
        <v>80</v>
      </c>
      <c r="D42" s="10" t="s">
        <v>11</v>
      </c>
      <c r="E42" s="25">
        <v>108.974</v>
      </c>
      <c r="F42" s="25">
        <v>109.16200000000001</v>
      </c>
      <c r="G42" s="25">
        <v>108.7</v>
      </c>
      <c r="H42" s="10" t="s">
        <v>25</v>
      </c>
      <c r="I42" s="30"/>
      <c r="J42" s="33">
        <f t="shared" si="0"/>
        <v>188.00000000000239</v>
      </c>
      <c r="K42" s="33">
        <f t="shared" si="1"/>
        <v>274.00000000000091</v>
      </c>
      <c r="L42" s="22">
        <f t="shared" si="2"/>
        <v>1.4574468085106247</v>
      </c>
      <c r="M42" s="36">
        <v>274</v>
      </c>
      <c r="N42" s="17" t="str" cm="1">
        <f t="array" ref="N42">_xlfn.IFS($M42&gt;0,"勝ち",$M42=0,"-",$M42&lt;0,"負け")</f>
        <v>勝ち</v>
      </c>
      <c r="O42" s="10"/>
      <c r="P42" s="2" t="s">
        <v>81</v>
      </c>
      <c r="Q42" s="2"/>
      <c r="R42" s="2"/>
    </row>
    <row r="43" spans="2:18">
      <c r="B43" s="2">
        <f t="shared" si="3"/>
        <v>29</v>
      </c>
      <c r="C43" s="13" t="s">
        <v>83</v>
      </c>
      <c r="D43" s="10" t="s">
        <v>11</v>
      </c>
      <c r="E43" s="25">
        <v>108.794</v>
      </c>
      <c r="F43" s="25">
        <v>108.983</v>
      </c>
      <c r="G43" s="25">
        <v>108.4661</v>
      </c>
      <c r="H43" s="10" t="s">
        <v>24</v>
      </c>
      <c r="I43" s="30"/>
      <c r="J43" s="33">
        <f t="shared" si="0"/>
        <v>189.00000000000716</v>
      </c>
      <c r="K43" s="33">
        <f t="shared" si="1"/>
        <v>327.89999999999964</v>
      </c>
      <c r="L43" s="22">
        <f t="shared" si="2"/>
        <v>1.7349206349205673</v>
      </c>
      <c r="M43" s="36">
        <v>328</v>
      </c>
      <c r="N43" s="17" t="str" cm="1">
        <f t="array" ref="N43">_xlfn.IFS($M43&gt;0,"勝ち",$M43=0,"-",$M43&lt;0,"負け")</f>
        <v>勝ち</v>
      </c>
      <c r="O43" s="10"/>
      <c r="P43" s="2" t="s">
        <v>84</v>
      </c>
      <c r="Q43" s="2"/>
      <c r="R43" s="2"/>
    </row>
    <row r="44" spans="2:18">
      <c r="B44" s="2">
        <f t="shared" si="3"/>
        <v>30</v>
      </c>
      <c r="C44" s="13" t="s">
        <v>87</v>
      </c>
      <c r="D44" s="10" t="s">
        <v>10</v>
      </c>
      <c r="E44" s="25">
        <v>109.211</v>
      </c>
      <c r="F44" s="25">
        <v>109.04900000000001</v>
      </c>
      <c r="G44" s="25">
        <v>109.40600000000001</v>
      </c>
      <c r="H44" s="10" t="s">
        <v>25</v>
      </c>
      <c r="I44" s="30"/>
      <c r="J44" s="33">
        <f t="shared" si="0"/>
        <v>161.99999999999193</v>
      </c>
      <c r="K44" s="33">
        <f t="shared" si="1"/>
        <v>195.00000000000739</v>
      </c>
      <c r="L44" s="22">
        <f t="shared" si="2"/>
        <v>1.2037037037038092</v>
      </c>
      <c r="M44" s="36">
        <v>195</v>
      </c>
      <c r="N44" s="17" t="str" cm="1">
        <f t="array" ref="N44">_xlfn.IFS($M44&gt;0,"勝ち",$M44=0,"-",$M44&lt;0,"負け")</f>
        <v>勝ち</v>
      </c>
      <c r="O44" s="10"/>
      <c r="P44" s="2" t="s">
        <v>88</v>
      </c>
      <c r="Q44" s="2"/>
      <c r="R44" s="2"/>
    </row>
    <row r="45" spans="2:18">
      <c r="B45" s="2">
        <f t="shared" si="3"/>
        <v>31</v>
      </c>
      <c r="C45" s="13" t="s">
        <v>89</v>
      </c>
      <c r="D45" s="10" t="s">
        <v>10</v>
      </c>
      <c r="E45" s="25">
        <v>110.124</v>
      </c>
      <c r="F45" s="25">
        <v>109.97799999999999</v>
      </c>
      <c r="G45" s="25">
        <v>110.376</v>
      </c>
      <c r="H45" s="10" t="s">
        <v>23</v>
      </c>
      <c r="I45" s="30"/>
      <c r="J45" s="33">
        <f t="shared" si="0"/>
        <v>146.0000000000008</v>
      </c>
      <c r="K45" s="33">
        <f t="shared" si="1"/>
        <v>252.00000000000955</v>
      </c>
      <c r="L45" s="22">
        <f t="shared" si="2"/>
        <v>1.7260273972603299</v>
      </c>
      <c r="M45" s="36">
        <v>-146</v>
      </c>
      <c r="N45" s="17" t="str" cm="1">
        <f t="array" ref="N45">_xlfn.IFS($M45&gt;0,"勝ち",$M45=0,"-",$M45&lt;0,"負け")</f>
        <v>負け</v>
      </c>
      <c r="O45" s="10" t="s">
        <v>91</v>
      </c>
      <c r="P45" s="2" t="s">
        <v>90</v>
      </c>
      <c r="Q45" s="2"/>
      <c r="R45" s="2"/>
    </row>
    <row r="46" spans="2:18">
      <c r="B46" s="2">
        <f t="shared" si="3"/>
        <v>32</v>
      </c>
      <c r="C46" s="13" t="s">
        <v>92</v>
      </c>
      <c r="D46" s="10" t="s">
        <v>11</v>
      </c>
      <c r="E46" s="25">
        <v>109.70099999999999</v>
      </c>
      <c r="F46" s="25">
        <v>109.858</v>
      </c>
      <c r="G46" s="25">
        <v>109.5</v>
      </c>
      <c r="H46" s="10" t="s">
        <v>24</v>
      </c>
      <c r="I46" s="30"/>
      <c r="J46" s="33">
        <f t="shared" si="0"/>
        <v>157.00000000001069</v>
      </c>
      <c r="K46" s="33">
        <f t="shared" si="1"/>
        <v>200.99999999999341</v>
      </c>
      <c r="L46" s="22">
        <f t="shared" si="2"/>
        <v>1.2802547770699346</v>
      </c>
      <c r="M46" s="36">
        <v>201</v>
      </c>
      <c r="N46" s="17" t="str" cm="1">
        <f t="array" ref="N46">_xlfn.IFS($M46&gt;0,"勝ち",$M46=0,"-",$M46&lt;0,"負け")</f>
        <v>勝ち</v>
      </c>
      <c r="O46" s="10"/>
      <c r="P46" s="2" t="s">
        <v>93</v>
      </c>
      <c r="Q46" s="2"/>
      <c r="R46" s="2"/>
    </row>
    <row r="47" spans="2:18">
      <c r="B47" s="2">
        <f t="shared" si="3"/>
        <v>33</v>
      </c>
      <c r="C47" s="13" t="s">
        <v>94</v>
      </c>
      <c r="D47" s="10" t="s">
        <v>11</v>
      </c>
      <c r="E47" s="25">
        <v>109.428</v>
      </c>
      <c r="F47" s="25">
        <v>109.611</v>
      </c>
      <c r="G47" s="25">
        <v>109.212</v>
      </c>
      <c r="H47" s="10" t="s">
        <v>24</v>
      </c>
      <c r="I47" s="30"/>
      <c r="J47" s="33">
        <f t="shared" ref="J47:J78" si="4">IF($F47="","-",ABS($E47-$F47)*1000)</f>
        <v>183.00000000000693</v>
      </c>
      <c r="K47" s="33">
        <f t="shared" ref="K47:K78" si="5">IF($G47="","-",ABS($E47-$G47)*1000)</f>
        <v>215.99999999999397</v>
      </c>
      <c r="L47" s="22">
        <f t="shared" ref="L47:L78" si="6">IFERROR($K47/($K47-($K47-$J47)),"-")</f>
        <v>1.1803278688523813</v>
      </c>
      <c r="M47" s="36">
        <v>-183</v>
      </c>
      <c r="N47" s="17" t="str" cm="1">
        <f t="array" ref="N47">_xlfn.IFS($M47&gt;0,"勝ち",$M47=0,"-",$M47&lt;0,"負け")</f>
        <v>負け</v>
      </c>
      <c r="O47" s="10"/>
      <c r="P47" s="2" t="s">
        <v>95</v>
      </c>
      <c r="Q47" s="2"/>
      <c r="R47" s="2"/>
    </row>
    <row r="48" spans="2:18">
      <c r="B48" s="2">
        <f t="shared" si="3"/>
        <v>34</v>
      </c>
      <c r="C48" s="13" t="s">
        <v>96</v>
      </c>
      <c r="D48" s="10" t="s">
        <v>10</v>
      </c>
      <c r="E48" s="25">
        <v>110.268</v>
      </c>
      <c r="F48" s="25">
        <v>110.121</v>
      </c>
      <c r="G48" s="25">
        <v>110.447</v>
      </c>
      <c r="H48" s="10" t="s">
        <v>25</v>
      </c>
      <c r="I48" s="30"/>
      <c r="J48" s="33">
        <f t="shared" si="4"/>
        <v>147.00000000000557</v>
      </c>
      <c r="K48" s="33">
        <f t="shared" si="5"/>
        <v>179.00000000000205</v>
      </c>
      <c r="L48" s="22">
        <f t="shared" si="6"/>
        <v>1.2176870748298998</v>
      </c>
      <c r="M48" s="36">
        <v>-147</v>
      </c>
      <c r="N48" s="17" t="str" cm="1">
        <f t="array" ref="N48">_xlfn.IFS($M48&gt;0,"勝ち",$M48=0,"-",$M48&lt;0,"負け")</f>
        <v>負け</v>
      </c>
      <c r="O48" s="10" t="s">
        <v>97</v>
      </c>
      <c r="P48" s="2" t="s">
        <v>98</v>
      </c>
      <c r="Q48" s="2"/>
      <c r="R48" s="2"/>
    </row>
    <row r="49" spans="2:18">
      <c r="B49" s="2">
        <f t="shared" si="3"/>
        <v>35</v>
      </c>
      <c r="C49" s="13" t="s">
        <v>99</v>
      </c>
      <c r="D49" s="10" t="s">
        <v>11</v>
      </c>
      <c r="E49" s="25">
        <v>110.07899999999999</v>
      </c>
      <c r="F49" s="25">
        <v>110.206</v>
      </c>
      <c r="G49" s="25">
        <v>109.6</v>
      </c>
      <c r="H49" s="10" t="s">
        <v>23</v>
      </c>
      <c r="I49" s="30"/>
      <c r="J49" s="33">
        <f t="shared" si="4"/>
        <v>127.00000000000955</v>
      </c>
      <c r="K49" s="33">
        <f t="shared" si="5"/>
        <v>478.9999999999992</v>
      </c>
      <c r="L49" s="22">
        <f t="shared" si="6"/>
        <v>3.7716535433067966</v>
      </c>
      <c r="M49" s="36">
        <v>-187</v>
      </c>
      <c r="N49" s="17" t="str" cm="1">
        <f t="array" ref="N49">_xlfn.IFS($M49&gt;0,"勝ち",$M49=0,"-",$M49&lt;0,"負け")</f>
        <v>負け</v>
      </c>
      <c r="O49" s="10"/>
      <c r="P49" s="2" t="s">
        <v>100</v>
      </c>
      <c r="Q49" s="2"/>
      <c r="R49" s="2"/>
    </row>
    <row r="50" spans="2:18">
      <c r="B50" s="2">
        <f t="shared" si="3"/>
        <v>36</v>
      </c>
      <c r="C50" s="13" t="s">
        <v>101</v>
      </c>
      <c r="D50" s="10" t="s">
        <v>11</v>
      </c>
      <c r="E50" s="25">
        <v>109.429</v>
      </c>
      <c r="F50" s="25">
        <v>109.611</v>
      </c>
      <c r="G50" s="25">
        <v>109.241</v>
      </c>
      <c r="H50" s="10" t="s">
        <v>25</v>
      </c>
      <c r="I50" s="30"/>
      <c r="J50" s="33">
        <f t="shared" si="4"/>
        <v>182.00000000000216</v>
      </c>
      <c r="K50" s="33">
        <f t="shared" si="5"/>
        <v>188.00000000000239</v>
      </c>
      <c r="L50" s="22">
        <f t="shared" si="6"/>
        <v>1.0329670329670337</v>
      </c>
      <c r="M50" s="36">
        <v>-182</v>
      </c>
      <c r="N50" s="17" t="str" cm="1">
        <f t="array" ref="N50">_xlfn.IFS($M50&gt;0,"勝ち",$M50=0,"-",$M50&lt;0,"負け")</f>
        <v>負け</v>
      </c>
      <c r="O50" s="10"/>
      <c r="P50" s="2" t="s">
        <v>102</v>
      </c>
      <c r="Q50" s="2"/>
      <c r="R50" s="2"/>
    </row>
    <row r="51" spans="2:18">
      <c r="B51" s="2">
        <f t="shared" si="3"/>
        <v>37</v>
      </c>
      <c r="C51" s="13" t="s">
        <v>104</v>
      </c>
      <c r="D51" s="10" t="s">
        <v>10</v>
      </c>
      <c r="E51" s="25">
        <v>109.59</v>
      </c>
      <c r="F51" s="25">
        <v>109.361</v>
      </c>
      <c r="G51" s="25">
        <v>110.44499999999999</v>
      </c>
      <c r="H51" s="46"/>
      <c r="I51" s="47"/>
      <c r="J51" s="33">
        <f t="shared" si="4"/>
        <v>228.9999999999992</v>
      </c>
      <c r="K51" s="33">
        <f t="shared" si="5"/>
        <v>854.99999999998977</v>
      </c>
      <c r="L51" s="22">
        <f t="shared" si="6"/>
        <v>3.73362445414844</v>
      </c>
      <c r="M51" s="36">
        <v>855</v>
      </c>
      <c r="N51" s="17" t="str" cm="1">
        <f t="array" ref="N51">_xlfn.IFS($M51&gt;0,"勝ち",$M51=0,"-",$M51&lt;0,"負け")</f>
        <v>勝ち</v>
      </c>
      <c r="O51" s="10"/>
      <c r="P51" s="2" t="s">
        <v>103</v>
      </c>
      <c r="Q51" s="2"/>
      <c r="R51" s="2"/>
    </row>
    <row r="52" spans="2:18">
      <c r="B52" s="2">
        <f t="shared" si="3"/>
        <v>38</v>
      </c>
      <c r="C52" s="13" t="s">
        <v>105</v>
      </c>
      <c r="D52" s="10" t="s">
        <v>10</v>
      </c>
      <c r="E52" s="25">
        <v>110.634</v>
      </c>
      <c r="F52" s="25">
        <v>110.771</v>
      </c>
      <c r="G52" s="25">
        <v>110.51</v>
      </c>
      <c r="H52" s="10" t="s">
        <v>24</v>
      </c>
      <c r="I52" s="30"/>
      <c r="J52" s="33">
        <f t="shared" si="4"/>
        <v>137.00000000000045</v>
      </c>
      <c r="K52" s="33">
        <f t="shared" si="5"/>
        <v>123.99999999999523</v>
      </c>
      <c r="L52" s="22">
        <f t="shared" si="6"/>
        <v>0.90510948905105704</v>
      </c>
      <c r="M52" s="36">
        <v>124</v>
      </c>
      <c r="N52" s="17" t="str" cm="1">
        <f t="array" ref="N52">_xlfn.IFS($M52&gt;0,"勝ち",$M52=0,"-",$M52&lt;0,"負け")</f>
        <v>勝ち</v>
      </c>
      <c r="O52" s="10"/>
      <c r="P52" s="2" t="s">
        <v>106</v>
      </c>
      <c r="Q52" s="2"/>
      <c r="R52" s="2"/>
    </row>
    <row r="53" spans="2:18">
      <c r="B53" s="2">
        <f t="shared" si="3"/>
        <v>39</v>
      </c>
      <c r="C53" s="13" t="s">
        <v>107</v>
      </c>
      <c r="D53" s="10" t="s">
        <v>10</v>
      </c>
      <c r="E53" s="25">
        <v>111.089</v>
      </c>
      <c r="F53" s="25">
        <v>111.01</v>
      </c>
      <c r="G53" s="25">
        <v>111.304</v>
      </c>
      <c r="H53" s="10" t="s">
        <v>23</v>
      </c>
      <c r="I53" s="30"/>
      <c r="J53" s="33">
        <f t="shared" si="4"/>
        <v>78.99999999999352</v>
      </c>
      <c r="K53" s="33">
        <f t="shared" si="5"/>
        <v>215.00000000000341</v>
      </c>
      <c r="L53" s="22">
        <f t="shared" si="6"/>
        <v>2.7215189873420385</v>
      </c>
      <c r="M53" s="36">
        <v>-79</v>
      </c>
      <c r="N53" s="17" t="str" cm="1">
        <f t="array" ref="N53">_xlfn.IFS($M53&gt;0,"勝ち",$M53=0,"-",$M53&lt;0,"負け")</f>
        <v>負け</v>
      </c>
      <c r="O53" s="10"/>
      <c r="P53" s="2" t="s">
        <v>108</v>
      </c>
      <c r="Q53" s="2"/>
      <c r="R53" s="2"/>
    </row>
    <row r="54" spans="2:18">
      <c r="B54" s="2">
        <f t="shared" si="3"/>
        <v>40</v>
      </c>
      <c r="C54" s="13" t="s">
        <v>109</v>
      </c>
      <c r="D54" s="10" t="s">
        <v>11</v>
      </c>
      <c r="E54" s="25">
        <v>112.536</v>
      </c>
      <c r="F54" s="25">
        <v>112.729</v>
      </c>
      <c r="G54" s="25">
        <v>112.185</v>
      </c>
      <c r="H54" s="10" t="s">
        <v>24</v>
      </c>
      <c r="I54" s="30"/>
      <c r="J54" s="33">
        <f t="shared" si="4"/>
        <v>192.99999999999784</v>
      </c>
      <c r="K54" s="33">
        <f t="shared" si="5"/>
        <v>350.99999999999909</v>
      </c>
      <c r="L54" s="22">
        <f t="shared" si="6"/>
        <v>1.8186528497409482</v>
      </c>
      <c r="M54" s="36">
        <v>223</v>
      </c>
      <c r="N54" s="17" t="str" cm="1">
        <f t="array" ref="N54">_xlfn.IFS($M54&gt;0,"勝ち",$M54=0,"-",$M54&lt;0,"負け")</f>
        <v>勝ち</v>
      </c>
      <c r="O54" s="10"/>
      <c r="P54" s="2" t="s">
        <v>110</v>
      </c>
      <c r="Q54" s="2"/>
      <c r="R54" s="2"/>
    </row>
    <row r="55" spans="2:18">
      <c r="B55" s="2">
        <f t="shared" si="3"/>
        <v>41</v>
      </c>
      <c r="C55" s="13" t="s">
        <v>111</v>
      </c>
      <c r="D55" s="10" t="s">
        <v>10</v>
      </c>
      <c r="E55" s="25">
        <v>112.878</v>
      </c>
      <c r="F55" s="25">
        <v>112.708</v>
      </c>
      <c r="G55" s="25">
        <v>113.116</v>
      </c>
      <c r="H55" s="10" t="s">
        <v>23</v>
      </c>
      <c r="I55" s="30"/>
      <c r="J55" s="33">
        <f t="shared" si="4"/>
        <v>170.00000000000171</v>
      </c>
      <c r="K55" s="33">
        <f t="shared" si="5"/>
        <v>237.99999999999955</v>
      </c>
      <c r="L55" s="22">
        <f t="shared" si="6"/>
        <v>1.3999999999999833</v>
      </c>
      <c r="M55" s="36">
        <v>-170</v>
      </c>
      <c r="N55" s="17" t="str" cm="1">
        <f t="array" ref="N55">_xlfn.IFS($M55&gt;0,"勝ち",$M55=0,"-",$M55&lt;0,"負け")</f>
        <v>負け</v>
      </c>
      <c r="O55" s="10"/>
      <c r="P55" s="2" t="s">
        <v>112</v>
      </c>
      <c r="Q55" s="2"/>
      <c r="R55" s="2"/>
    </row>
    <row r="56" spans="2:18">
      <c r="B56" s="2">
        <f t="shared" si="3"/>
        <v>42</v>
      </c>
      <c r="C56" s="13" t="s">
        <v>113</v>
      </c>
      <c r="D56" s="10" t="s">
        <v>11</v>
      </c>
      <c r="E56" s="25">
        <v>111.667</v>
      </c>
      <c r="F56" s="25">
        <v>111.759</v>
      </c>
      <c r="G56" s="25">
        <v>111.455</v>
      </c>
      <c r="H56" s="10" t="s">
        <v>24</v>
      </c>
      <c r="I56" s="30"/>
      <c r="J56" s="33">
        <f t="shared" si="4"/>
        <v>91.999999999998749</v>
      </c>
      <c r="K56" s="33">
        <f t="shared" si="5"/>
        <v>212.0000000000033</v>
      </c>
      <c r="L56" s="22">
        <f t="shared" si="6"/>
        <v>2.3043478260870236</v>
      </c>
      <c r="M56" s="36">
        <v>212</v>
      </c>
      <c r="N56" s="17" t="str" cm="1">
        <f t="array" ref="N56">_xlfn.IFS($M56&gt;0,"勝ち",$M56=0,"-",$M56&lt;0,"負け")</f>
        <v>勝ち</v>
      </c>
      <c r="O56" s="10"/>
      <c r="P56" s="2"/>
      <c r="Q56" s="2"/>
      <c r="R56" s="2"/>
    </row>
    <row r="57" spans="2:18">
      <c r="B57" s="2">
        <f t="shared" si="3"/>
        <v>43</v>
      </c>
      <c r="C57" s="13" t="s">
        <v>114</v>
      </c>
      <c r="D57" s="10" t="s">
        <v>11</v>
      </c>
      <c r="E57" s="25">
        <v>111.13200000000001</v>
      </c>
      <c r="F57" s="25">
        <v>111.22499999999999</v>
      </c>
      <c r="G57" s="25">
        <v>110.88500000000001</v>
      </c>
      <c r="H57" s="10" t="s">
        <v>25</v>
      </c>
      <c r="I57" s="30"/>
      <c r="J57" s="33">
        <f t="shared" si="4"/>
        <v>92.999999999989313</v>
      </c>
      <c r="K57" s="33">
        <f t="shared" si="5"/>
        <v>246.99999999999989</v>
      </c>
      <c r="L57" s="22">
        <f t="shared" si="6"/>
        <v>2.6559139784949277</v>
      </c>
      <c r="M57" s="36">
        <v>-93</v>
      </c>
      <c r="N57" s="17" t="str" cm="1">
        <f t="array" ref="N57">_xlfn.IFS($M57&gt;0,"勝ち",$M57=0,"-",$M57&lt;0,"負け")</f>
        <v>負け</v>
      </c>
      <c r="O57" s="10" t="s">
        <v>115</v>
      </c>
      <c r="P57" s="2"/>
      <c r="Q57" s="2"/>
      <c r="R57" s="2"/>
    </row>
    <row r="58" spans="2:18">
      <c r="B58" s="2">
        <f t="shared" si="3"/>
        <v>44</v>
      </c>
      <c r="C58" s="13" t="s">
        <v>116</v>
      </c>
      <c r="D58" s="10" t="s">
        <v>11</v>
      </c>
      <c r="E58" s="25">
        <v>111.06100000000001</v>
      </c>
      <c r="F58" s="25">
        <v>111.19199999999999</v>
      </c>
      <c r="G58" s="25">
        <v>110.795</v>
      </c>
      <c r="H58" s="10" t="s">
        <v>24</v>
      </c>
      <c r="I58" s="30"/>
      <c r="J58" s="33">
        <f t="shared" si="4"/>
        <v>130.99999999998602</v>
      </c>
      <c r="K58" s="33">
        <f t="shared" si="5"/>
        <v>266.00000000000534</v>
      </c>
      <c r="L58" s="22">
        <f t="shared" si="6"/>
        <v>2.0305343511452958</v>
      </c>
      <c r="M58" s="36">
        <v>162</v>
      </c>
      <c r="N58" s="17" t="str" cm="1">
        <f t="array" ref="N58">_xlfn.IFS($M58&gt;0,"勝ち",$M58=0,"-",$M58&lt;0,"負け")</f>
        <v>勝ち</v>
      </c>
      <c r="O58" s="10"/>
      <c r="P58" s="2" t="s">
        <v>117</v>
      </c>
      <c r="Q58" s="2"/>
      <c r="R58" s="2"/>
    </row>
    <row r="59" spans="2:18">
      <c r="B59" s="2">
        <f t="shared" si="3"/>
        <v>45</v>
      </c>
      <c r="C59" s="13" t="s">
        <v>118</v>
      </c>
      <c r="D59" s="10" t="s">
        <v>11</v>
      </c>
      <c r="E59" s="25">
        <v>110.32</v>
      </c>
      <c r="F59" s="25">
        <v>110.468</v>
      </c>
      <c r="G59" s="25">
        <v>109.608</v>
      </c>
      <c r="H59" s="10" t="s">
        <v>24</v>
      </c>
      <c r="I59" s="30"/>
      <c r="J59" s="33">
        <f t="shared" si="4"/>
        <v>148.00000000001035</v>
      </c>
      <c r="K59" s="33">
        <f t="shared" si="5"/>
        <v>711.99999999998909</v>
      </c>
      <c r="L59" s="22">
        <f t="shared" si="6"/>
        <v>4.8108108108104011</v>
      </c>
      <c r="M59" s="36">
        <v>-168</v>
      </c>
      <c r="N59" s="17" t="str" cm="1">
        <f t="array" ref="N59">_xlfn.IFS($M59&gt;0,"勝ち",$M59=0,"-",$M59&lt;0,"負け")</f>
        <v>負け</v>
      </c>
      <c r="O59" s="10"/>
      <c r="P59" s="2" t="s">
        <v>119</v>
      </c>
      <c r="Q59" s="2"/>
      <c r="R59" s="2"/>
    </row>
    <row r="60" spans="2:18">
      <c r="B60" s="2">
        <f t="shared" si="3"/>
        <v>46</v>
      </c>
      <c r="C60" s="13" t="s">
        <v>120</v>
      </c>
      <c r="D60" s="10" t="s">
        <v>10</v>
      </c>
      <c r="E60" s="25">
        <v>111.246</v>
      </c>
      <c r="F60" s="25">
        <v>111.099</v>
      </c>
      <c r="G60" s="25">
        <v>111.667</v>
      </c>
      <c r="H60" s="10" t="s">
        <v>23</v>
      </c>
      <c r="I60" s="30"/>
      <c r="J60" s="33">
        <f t="shared" si="4"/>
        <v>146.99999999999136</v>
      </c>
      <c r="K60" s="33">
        <f t="shared" si="5"/>
        <v>421.00000000000648</v>
      </c>
      <c r="L60" s="22">
        <f t="shared" si="6"/>
        <v>2.8639455782315051</v>
      </c>
      <c r="M60" s="36">
        <v>-147</v>
      </c>
      <c r="N60" s="17" t="str" cm="1">
        <f t="array" ref="N60">_xlfn.IFS($M60&gt;0,"勝ち",$M60=0,"-",$M60&lt;0,"負け")</f>
        <v>負け</v>
      </c>
      <c r="O60" s="10" t="s">
        <v>122</v>
      </c>
      <c r="P60" s="2" t="s">
        <v>121</v>
      </c>
      <c r="Q60" s="2"/>
      <c r="R60" s="2"/>
    </row>
    <row r="61" spans="2:18">
      <c r="B61" s="2">
        <f t="shared" si="3"/>
        <v>47</v>
      </c>
      <c r="C61" s="13" t="s">
        <v>123</v>
      </c>
      <c r="D61" s="10" t="s">
        <v>11</v>
      </c>
      <c r="E61" s="25">
        <v>111.06100000000001</v>
      </c>
      <c r="F61" s="25">
        <v>111.185</v>
      </c>
      <c r="G61" s="25">
        <v>110.788</v>
      </c>
      <c r="H61" s="10" t="s">
        <v>25</v>
      </c>
      <c r="I61" s="30"/>
      <c r="J61" s="33">
        <f t="shared" si="4"/>
        <v>123.99999999999523</v>
      </c>
      <c r="K61" s="33">
        <f t="shared" si="5"/>
        <v>273.00000000001035</v>
      </c>
      <c r="L61" s="22">
        <f t="shared" si="6"/>
        <v>2.2016129032259748</v>
      </c>
      <c r="M61" s="36">
        <v>-124</v>
      </c>
      <c r="N61" s="17" t="str" cm="1">
        <f t="array" ref="N61">_xlfn.IFS($M61&gt;0,"勝ち",$M61=0,"-",$M61&lt;0,"負け")</f>
        <v>負け</v>
      </c>
      <c r="O61" s="10"/>
      <c r="P61" s="2" t="s">
        <v>124</v>
      </c>
      <c r="Q61" s="2"/>
      <c r="R61" s="2"/>
    </row>
    <row r="62" spans="2:18">
      <c r="B62" s="2">
        <f t="shared" si="3"/>
        <v>48</v>
      </c>
      <c r="C62" s="13" t="s">
        <v>125</v>
      </c>
      <c r="D62" s="10" t="s">
        <v>10</v>
      </c>
      <c r="E62" s="25">
        <v>111.202</v>
      </c>
      <c r="F62" s="25">
        <v>111.11199999999999</v>
      </c>
      <c r="G62" s="25">
        <v>111.41800000000001</v>
      </c>
      <c r="H62" s="10" t="s">
        <v>23</v>
      </c>
      <c r="I62" s="30"/>
      <c r="J62" s="33">
        <f t="shared" si="4"/>
        <v>90.000000000003411</v>
      </c>
      <c r="K62" s="33">
        <f t="shared" si="5"/>
        <v>216.00000000000819</v>
      </c>
      <c r="L62" s="22">
        <f t="shared" si="6"/>
        <v>2.4</v>
      </c>
      <c r="M62" s="36">
        <v>-90</v>
      </c>
      <c r="N62" s="17" t="str" cm="1">
        <f t="array" ref="N62">_xlfn.IFS($M62&gt;0,"勝ち",$M62=0,"-",$M62&lt;0,"負け")</f>
        <v>負け</v>
      </c>
      <c r="O62" s="10"/>
      <c r="P62" s="2" t="s">
        <v>126</v>
      </c>
      <c r="Q62" s="2"/>
      <c r="R62" s="2"/>
    </row>
    <row r="63" spans="2:18">
      <c r="B63" s="2">
        <f t="shared" si="3"/>
        <v>49</v>
      </c>
      <c r="C63" s="13" t="s">
        <v>127</v>
      </c>
      <c r="D63" s="10" t="s">
        <v>11</v>
      </c>
      <c r="E63" s="25">
        <v>111.16200000000001</v>
      </c>
      <c r="F63" s="25">
        <v>111.271</v>
      </c>
      <c r="G63" s="25">
        <v>110.98</v>
      </c>
      <c r="H63" s="10" t="s">
        <v>24</v>
      </c>
      <c r="I63" s="30"/>
      <c r="J63" s="33">
        <f t="shared" si="4"/>
        <v>108.99999999999466</v>
      </c>
      <c r="K63" s="33">
        <f t="shared" si="5"/>
        <v>182.00000000000216</v>
      </c>
      <c r="L63" s="22">
        <f t="shared" si="6"/>
        <v>1.6697247706423035</v>
      </c>
      <c r="M63" s="36">
        <v>182</v>
      </c>
      <c r="N63" s="17" t="str" cm="1">
        <f t="array" ref="N63">_xlfn.IFS($M63&gt;0,"勝ち",$M63=0,"-",$M63&lt;0,"負け")</f>
        <v>勝ち</v>
      </c>
      <c r="O63" s="10"/>
      <c r="P63" s="2"/>
      <c r="Q63" s="2"/>
      <c r="R63" s="2"/>
    </row>
    <row r="64" spans="2:18">
      <c r="B64" s="2">
        <f t="shared" si="3"/>
        <v>50</v>
      </c>
      <c r="C64" s="13" t="s">
        <v>128</v>
      </c>
      <c r="D64" s="10" t="s">
        <v>10</v>
      </c>
      <c r="E64" s="25">
        <v>111.096</v>
      </c>
      <c r="F64" s="25">
        <v>110.902</v>
      </c>
      <c r="G64" s="25">
        <v>111.724</v>
      </c>
      <c r="H64" s="10" t="s">
        <v>23</v>
      </c>
      <c r="I64" s="30"/>
      <c r="J64" s="33">
        <f t="shared" si="4"/>
        <v>194.00000000000261</v>
      </c>
      <c r="K64" s="33">
        <f t="shared" si="5"/>
        <v>628.00000000000011</v>
      </c>
      <c r="L64" s="22">
        <f t="shared" si="6"/>
        <v>3.2371134020618126</v>
      </c>
      <c r="M64" s="36">
        <v>-194</v>
      </c>
      <c r="N64" s="17" t="str" cm="1">
        <f t="array" ref="N64">_xlfn.IFS($M64&gt;0,"勝ち",$M64=0,"-",$M64&lt;0,"負け")</f>
        <v>負け</v>
      </c>
      <c r="O64" s="10"/>
      <c r="P64" s="2"/>
      <c r="Q64" s="2"/>
      <c r="R64" s="2"/>
    </row>
    <row r="65" spans="2:18">
      <c r="B65" s="2">
        <f t="shared" si="3"/>
        <v>51</v>
      </c>
      <c r="C65" s="13" t="s">
        <v>129</v>
      </c>
      <c r="D65" s="10" t="s">
        <v>10</v>
      </c>
      <c r="E65" s="25">
        <v>111.563</v>
      </c>
      <c r="F65" s="25">
        <v>111.39400000000001</v>
      </c>
      <c r="G65" s="25">
        <v>111.782</v>
      </c>
      <c r="H65" s="10" t="s">
        <v>23</v>
      </c>
      <c r="I65" s="30"/>
      <c r="J65" s="33">
        <f t="shared" si="4"/>
        <v>168.99999999999693</v>
      </c>
      <c r="K65" s="33">
        <f t="shared" si="5"/>
        <v>218.99999999999409</v>
      </c>
      <c r="L65" s="22">
        <f t="shared" si="6"/>
        <v>1.2958579881656691</v>
      </c>
      <c r="M65" s="36">
        <v>-169</v>
      </c>
      <c r="N65" s="17" t="str" cm="1">
        <f t="array" ref="N65">_xlfn.IFS($M65&gt;0,"勝ち",$M65=0,"-",$M65&lt;0,"負け")</f>
        <v>負け</v>
      </c>
      <c r="O65" s="10"/>
      <c r="P65" s="2" t="s">
        <v>130</v>
      </c>
      <c r="Q65" s="2"/>
      <c r="R65" s="2"/>
    </row>
    <row r="66" spans="2:18">
      <c r="B66" s="2">
        <f t="shared" si="3"/>
        <v>52</v>
      </c>
      <c r="C66" s="13" t="s">
        <v>131</v>
      </c>
      <c r="D66" s="10" t="s">
        <v>11</v>
      </c>
      <c r="E66" s="25">
        <v>111.331</v>
      </c>
      <c r="F66" s="25">
        <v>111.45</v>
      </c>
      <c r="G66" s="25">
        <v>110.98399999999999</v>
      </c>
      <c r="H66" s="10" t="s">
        <v>24</v>
      </c>
      <c r="I66" s="30"/>
      <c r="J66" s="33">
        <f t="shared" si="4"/>
        <v>118.99999999999977</v>
      </c>
      <c r="K66" s="33">
        <f t="shared" si="5"/>
        <v>347.00000000000841</v>
      </c>
      <c r="L66" s="22">
        <f t="shared" si="6"/>
        <v>2.9159663865546981</v>
      </c>
      <c r="M66" s="36">
        <v>347</v>
      </c>
      <c r="N66" s="17" t="str" cm="1">
        <f t="array" ref="N66">_xlfn.IFS($M66&gt;0,"勝ち",$M66=0,"-",$M66&lt;0,"負け")</f>
        <v>勝ち</v>
      </c>
      <c r="O66" s="10"/>
      <c r="P66" s="2"/>
      <c r="Q66" s="2"/>
      <c r="R66" s="2"/>
    </row>
    <row r="67" spans="2:18">
      <c r="B67" s="2">
        <f t="shared" si="3"/>
        <v>53</v>
      </c>
      <c r="C67" s="13" t="s">
        <v>132</v>
      </c>
      <c r="D67" s="10" t="s">
        <v>11</v>
      </c>
      <c r="E67" s="25">
        <v>111.298</v>
      </c>
      <c r="F67" s="25">
        <v>111.452</v>
      </c>
      <c r="G67" s="25">
        <v>110.88</v>
      </c>
      <c r="H67" s="10" t="s">
        <v>24</v>
      </c>
      <c r="I67" s="30"/>
      <c r="J67" s="33">
        <f t="shared" si="4"/>
        <v>153.99999999999636</v>
      </c>
      <c r="K67" s="33">
        <f t="shared" si="5"/>
        <v>418.00000000000637</v>
      </c>
      <c r="L67" s="22">
        <f t="shared" si="6"/>
        <v>2.7142857142858197</v>
      </c>
      <c r="M67" s="36">
        <v>-164</v>
      </c>
      <c r="N67" s="17" t="str" cm="1">
        <f t="array" ref="N67">_xlfn.IFS($M67&gt;0,"勝ち",$M67=0,"-",$M67&lt;0,"負け")</f>
        <v>負け</v>
      </c>
      <c r="O67" s="10"/>
      <c r="P67" s="2"/>
      <c r="Q67" s="2"/>
      <c r="R67" s="2"/>
    </row>
    <row r="68" spans="2:18">
      <c r="B68" s="2">
        <f t="shared" si="3"/>
        <v>54</v>
      </c>
      <c r="C68" s="13" t="s">
        <v>133</v>
      </c>
      <c r="D68" s="10" t="s">
        <v>10</v>
      </c>
      <c r="E68" s="25">
        <v>112.006</v>
      </c>
      <c r="F68" s="25">
        <v>111.64</v>
      </c>
      <c r="G68" s="25">
        <v>112.995</v>
      </c>
      <c r="H68" s="46" t="s">
        <v>23</v>
      </c>
      <c r="I68" s="47"/>
      <c r="J68" s="33">
        <f t="shared" si="4"/>
        <v>365.99999999999966</v>
      </c>
      <c r="K68" s="33">
        <f t="shared" si="5"/>
        <v>989.00000000000432</v>
      </c>
      <c r="L68" s="22">
        <f t="shared" si="6"/>
        <v>2.702185792349741</v>
      </c>
      <c r="M68" s="36">
        <v>989</v>
      </c>
      <c r="N68" s="17" t="str" cm="1">
        <f t="array" ref="N68">_xlfn.IFS($M68&gt;0,"勝ち",$M68=0,"-",$M68&lt;0,"負け")</f>
        <v>勝ち</v>
      </c>
      <c r="O68" s="10"/>
      <c r="P68" s="2" t="s">
        <v>134</v>
      </c>
      <c r="Q68" s="2"/>
      <c r="R68" s="2"/>
    </row>
    <row r="69" spans="2:18">
      <c r="B69" s="2">
        <f t="shared" si="3"/>
        <v>55</v>
      </c>
      <c r="C69" s="13" t="s">
        <v>135</v>
      </c>
      <c r="D69" s="10" t="s">
        <v>11</v>
      </c>
      <c r="E69" s="25">
        <v>112.873</v>
      </c>
      <c r="F69" s="25">
        <v>112.967</v>
      </c>
      <c r="G69" s="25">
        <v>112.774</v>
      </c>
      <c r="H69" s="10" t="s">
        <v>24</v>
      </c>
      <c r="I69" s="30"/>
      <c r="J69" s="33">
        <f t="shared" si="4"/>
        <v>93.999999999994088</v>
      </c>
      <c r="K69" s="33">
        <f t="shared" si="5"/>
        <v>99.000000000003752</v>
      </c>
      <c r="L69" s="22">
        <f t="shared" si="6"/>
        <v>1.0531914893618082</v>
      </c>
      <c r="M69" s="36">
        <v>99</v>
      </c>
      <c r="N69" s="17" t="str" cm="1">
        <f t="array" ref="N69">_xlfn.IFS($M69&gt;0,"勝ち",$M69=0,"-",$M69&lt;0,"負け")</f>
        <v>勝ち</v>
      </c>
      <c r="O69" s="10"/>
      <c r="P69" s="2"/>
      <c r="Q69" s="2"/>
      <c r="R69" s="2"/>
    </row>
    <row r="70" spans="2:18">
      <c r="B70" s="2">
        <f t="shared" si="3"/>
        <v>56</v>
      </c>
      <c r="C70" s="13" t="s">
        <v>136</v>
      </c>
      <c r="D70" s="10" t="s">
        <v>11</v>
      </c>
      <c r="E70" s="25">
        <v>112.682</v>
      </c>
      <c r="F70" s="25">
        <v>112.773</v>
      </c>
      <c r="G70" s="25">
        <v>112.40600000000001</v>
      </c>
      <c r="H70" s="10" t="s">
        <v>24</v>
      </c>
      <c r="I70" s="30"/>
      <c r="J70" s="33">
        <f t="shared" si="4"/>
        <v>90.999999999993975</v>
      </c>
      <c r="K70" s="33">
        <f t="shared" si="5"/>
        <v>275.99999999999625</v>
      </c>
      <c r="L70" s="22">
        <f t="shared" si="6"/>
        <v>3.0329670329671927</v>
      </c>
      <c r="M70" s="36">
        <v>-91</v>
      </c>
      <c r="N70" s="17" t="str" cm="1">
        <f t="array" ref="N70">_xlfn.IFS($M70&gt;0,"勝ち",$M70=0,"-",$M70&lt;0,"負け")</f>
        <v>負け</v>
      </c>
      <c r="O70" s="10"/>
      <c r="P70" s="2"/>
      <c r="Q70" s="2"/>
      <c r="R70" s="2"/>
    </row>
    <row r="71" spans="2:18">
      <c r="B71" s="2">
        <f t="shared" si="3"/>
        <v>57</v>
      </c>
      <c r="C71" s="13" t="s">
        <v>143</v>
      </c>
      <c r="D71" s="10" t="s">
        <v>11</v>
      </c>
      <c r="E71" s="25">
        <v>113.87</v>
      </c>
      <c r="F71" s="25">
        <v>114.018</v>
      </c>
      <c r="G71" s="25">
        <v>113.651</v>
      </c>
      <c r="H71" s="10" t="s">
        <v>24</v>
      </c>
      <c r="I71" s="30"/>
      <c r="J71" s="33">
        <f t="shared" si="4"/>
        <v>147.99999999999613</v>
      </c>
      <c r="K71" s="33">
        <f t="shared" si="5"/>
        <v>219.0000000000083</v>
      </c>
      <c r="L71" s="22">
        <f t="shared" si="6"/>
        <v>1.4797297297298244</v>
      </c>
      <c r="M71" s="36">
        <v>219</v>
      </c>
      <c r="N71" s="17" t="str" cm="1">
        <f t="array" ref="N71">_xlfn.IFS($M71&gt;0,"勝ち",$M71=0,"-",$M71&lt;0,"負け")</f>
        <v>勝ち</v>
      </c>
      <c r="O71" s="10"/>
      <c r="P71" s="2" t="s">
        <v>137</v>
      </c>
      <c r="Q71" s="2"/>
      <c r="R71" s="2"/>
    </row>
    <row r="72" spans="2:18">
      <c r="B72" s="2">
        <f t="shared" si="3"/>
        <v>58</v>
      </c>
      <c r="C72" s="13" t="s">
        <v>138</v>
      </c>
      <c r="D72" s="10" t="s">
        <v>10</v>
      </c>
      <c r="E72" s="25">
        <v>114.247</v>
      </c>
      <c r="F72" s="25">
        <v>114.387</v>
      </c>
      <c r="G72" s="25">
        <v>114.095</v>
      </c>
      <c r="H72" s="10" t="s">
        <v>24</v>
      </c>
      <c r="I72" s="30"/>
      <c r="J72" s="33">
        <f t="shared" si="4"/>
        <v>140.00000000000057</v>
      </c>
      <c r="K72" s="33">
        <f t="shared" si="5"/>
        <v>152.00000000000102</v>
      </c>
      <c r="L72" s="22">
        <f t="shared" si="6"/>
        <v>1.0857142857142885</v>
      </c>
      <c r="M72" s="36">
        <v>-140</v>
      </c>
      <c r="N72" s="17" t="str" cm="1">
        <f t="array" ref="N72">_xlfn.IFS($M72&gt;0,"勝ち",$M72=0,"-",$M72&lt;0,"負け")</f>
        <v>負け</v>
      </c>
      <c r="O72" s="10"/>
      <c r="P72" s="2" t="s">
        <v>137</v>
      </c>
      <c r="Q72" s="2"/>
      <c r="R72" s="2"/>
    </row>
    <row r="73" spans="2:18">
      <c r="B73" s="2">
        <f t="shared" si="3"/>
        <v>59</v>
      </c>
      <c r="C73" s="13" t="s">
        <v>139</v>
      </c>
      <c r="D73" s="10" t="s">
        <v>11</v>
      </c>
      <c r="E73" s="25">
        <v>113.08</v>
      </c>
      <c r="F73" s="25">
        <v>113.26300000000001</v>
      </c>
      <c r="G73" s="25">
        <v>112.727</v>
      </c>
      <c r="H73" s="10" t="s">
        <v>24</v>
      </c>
      <c r="I73" s="30"/>
      <c r="J73" s="33">
        <f t="shared" si="4"/>
        <v>183.00000000000693</v>
      </c>
      <c r="K73" s="33">
        <f t="shared" si="5"/>
        <v>352.99999999999443</v>
      </c>
      <c r="L73" s="22">
        <f t="shared" si="6"/>
        <v>1.9289617486337762</v>
      </c>
      <c r="M73" s="36">
        <v>-183</v>
      </c>
      <c r="N73" s="17" t="str" cm="1">
        <f t="array" ref="N73">_xlfn.IFS($M73&gt;0,"勝ち",$M73=0,"-",$M73&lt;0,"負け")</f>
        <v>負け</v>
      </c>
      <c r="O73" s="10"/>
      <c r="P73" s="2"/>
      <c r="Q73" s="2"/>
      <c r="R73" s="2"/>
    </row>
    <row r="74" spans="2:18">
      <c r="B74" s="2">
        <f t="shared" si="3"/>
        <v>60</v>
      </c>
      <c r="C74" s="13" t="s">
        <v>140</v>
      </c>
      <c r="D74" s="10" t="s">
        <v>10</v>
      </c>
      <c r="E74" s="25">
        <v>113.19199999999999</v>
      </c>
      <c r="F74" s="25">
        <v>113.02</v>
      </c>
      <c r="G74" s="25">
        <v>113.83</v>
      </c>
      <c r="H74" s="10" t="s">
        <v>23</v>
      </c>
      <c r="I74" s="30"/>
      <c r="J74" s="33">
        <f t="shared" si="4"/>
        <v>171.99999999999704</v>
      </c>
      <c r="K74" s="33">
        <f t="shared" si="5"/>
        <v>638.00000000000523</v>
      </c>
      <c r="L74" s="22">
        <f t="shared" si="6"/>
        <v>3.7093023255814894</v>
      </c>
      <c r="M74" s="36">
        <v>-172</v>
      </c>
      <c r="N74" s="17" t="str" cm="1">
        <f t="array" ref="N74">_xlfn.IFS($M74&gt;0,"勝ち",$M74=0,"-",$M74&lt;0,"負け")</f>
        <v>負け</v>
      </c>
      <c r="O74" s="10"/>
      <c r="P74" s="2"/>
      <c r="Q74" s="2"/>
      <c r="R74" s="2"/>
    </row>
    <row r="75" spans="2:18">
      <c r="B75" s="2">
        <f t="shared" si="3"/>
        <v>61</v>
      </c>
      <c r="C75" s="13" t="s">
        <v>141</v>
      </c>
      <c r="D75" s="10" t="s">
        <v>10</v>
      </c>
      <c r="E75" s="25">
        <v>113.084</v>
      </c>
      <c r="F75" s="25">
        <v>112.91500000000001</v>
      </c>
      <c r="G75" s="25">
        <v>113.355</v>
      </c>
      <c r="H75" s="10" t="s">
        <v>23</v>
      </c>
      <c r="I75" s="30"/>
      <c r="J75" s="33">
        <f t="shared" si="4"/>
        <v>168.99999999999693</v>
      </c>
      <c r="K75" s="33">
        <f t="shared" si="5"/>
        <v>271.0000000000008</v>
      </c>
      <c r="L75" s="22">
        <f t="shared" si="6"/>
        <v>1.6035502958580219</v>
      </c>
      <c r="M75" s="36">
        <v>-169</v>
      </c>
      <c r="N75" s="17" t="str" cm="1">
        <f t="array" ref="N75">_xlfn.IFS($M75&gt;0,"勝ち",$M75=0,"-",$M75&lt;0,"負け")</f>
        <v>負け</v>
      </c>
      <c r="O75" s="10"/>
      <c r="P75" s="2" t="s">
        <v>142</v>
      </c>
      <c r="Q75" s="2"/>
      <c r="R75" s="2"/>
    </row>
    <row r="76" spans="2:18">
      <c r="B76" s="2">
        <f t="shared" si="3"/>
        <v>62</v>
      </c>
      <c r="C76" s="13" t="s">
        <v>144</v>
      </c>
      <c r="D76" s="10" t="s">
        <v>11</v>
      </c>
      <c r="E76" s="25">
        <v>112.05800000000001</v>
      </c>
      <c r="F76" s="25">
        <v>112.17100000000001</v>
      </c>
      <c r="G76" s="25">
        <v>111.6887</v>
      </c>
      <c r="H76" s="10" t="s">
        <v>24</v>
      </c>
      <c r="I76" s="30"/>
      <c r="J76" s="33">
        <f t="shared" si="4"/>
        <v>112.99999999999955</v>
      </c>
      <c r="K76" s="33">
        <f t="shared" si="5"/>
        <v>369.30000000000973</v>
      </c>
      <c r="L76" s="22">
        <f t="shared" si="6"/>
        <v>3.2681415929204531</v>
      </c>
      <c r="M76" s="36">
        <v>-113</v>
      </c>
      <c r="N76" s="17" t="str" cm="1">
        <f t="array" ref="N76">_xlfn.IFS($M76&gt;0,"勝ち",$M76=0,"-",$M76&lt;0,"負け")</f>
        <v>負け</v>
      </c>
      <c r="O76" s="10"/>
      <c r="P76" s="2" t="s">
        <v>145</v>
      </c>
      <c r="Q76" s="2"/>
      <c r="R76" s="2"/>
    </row>
    <row r="77" spans="2:18">
      <c r="B77" s="2">
        <f t="shared" si="3"/>
        <v>63</v>
      </c>
      <c r="C77" s="13" t="s">
        <v>146</v>
      </c>
      <c r="D77" s="10" t="s">
        <v>10</v>
      </c>
      <c r="E77" s="25">
        <v>112.506</v>
      </c>
      <c r="F77" s="25">
        <v>112.316</v>
      </c>
      <c r="G77" s="25">
        <v>112.846</v>
      </c>
      <c r="H77" s="10" t="s">
        <v>23</v>
      </c>
      <c r="I77" s="30"/>
      <c r="J77" s="33">
        <f t="shared" si="4"/>
        <v>189.99999999999773</v>
      </c>
      <c r="K77" s="33">
        <f t="shared" si="5"/>
        <v>340.00000000000341</v>
      </c>
      <c r="L77" s="22">
        <f t="shared" si="6"/>
        <v>1.7894736842105656</v>
      </c>
      <c r="M77" s="36">
        <v>0</v>
      </c>
      <c r="N77" s="17" t="str" cm="1">
        <f t="array" ref="N77">_xlfn.IFS($M77&gt;0,"勝ち",$M77=0,"-",$M77&lt;0,"負け")</f>
        <v>-</v>
      </c>
      <c r="O77" s="10"/>
      <c r="P77" s="2" t="s">
        <v>147</v>
      </c>
      <c r="Q77" s="2"/>
      <c r="R77" s="2"/>
    </row>
    <row r="78" spans="2:18">
      <c r="B78" s="2">
        <f t="shared" si="3"/>
        <v>64</v>
      </c>
      <c r="C78" s="13" t="s">
        <v>148</v>
      </c>
      <c r="D78" s="10" t="s">
        <v>10</v>
      </c>
      <c r="E78" s="25">
        <v>112.166</v>
      </c>
      <c r="F78" s="25">
        <v>111.93</v>
      </c>
      <c r="G78" s="25">
        <v>112.68300000000001</v>
      </c>
      <c r="H78" s="10" t="s">
        <v>23</v>
      </c>
      <c r="I78" s="30"/>
      <c r="J78" s="33">
        <f t="shared" si="4"/>
        <v>235.99999999999</v>
      </c>
      <c r="K78" s="33">
        <f t="shared" si="5"/>
        <v>517.00000000001012</v>
      </c>
      <c r="L78" s="22">
        <f t="shared" si="6"/>
        <v>2.1906779661018305</v>
      </c>
      <c r="M78" s="36">
        <v>0</v>
      </c>
      <c r="N78" s="17" t="str" cm="1">
        <f t="array" ref="N78">_xlfn.IFS($M78&gt;0,"勝ち",$M78=0,"-",$M78&lt;0,"負け")</f>
        <v>-</v>
      </c>
      <c r="O78" s="10"/>
      <c r="P78" s="2" t="s">
        <v>149</v>
      </c>
      <c r="Q78" s="2"/>
      <c r="R78" s="2"/>
    </row>
    <row r="79" spans="2:18">
      <c r="B79" s="2">
        <f t="shared" si="3"/>
        <v>65</v>
      </c>
      <c r="C79" s="13" t="s">
        <v>150</v>
      </c>
      <c r="D79" s="10" t="s">
        <v>11</v>
      </c>
      <c r="E79" s="25">
        <v>112.393</v>
      </c>
      <c r="F79" s="25">
        <v>112.568</v>
      </c>
      <c r="G79" s="25">
        <v>111.49299999999999</v>
      </c>
      <c r="H79" s="10" t="s">
        <v>24</v>
      </c>
      <c r="I79" s="30"/>
      <c r="J79" s="33">
        <f t="shared" ref="J79:J482" si="7">IF($F79="","-",ABS($E79-$F79)*1000)</f>
        <v>174.99999999999716</v>
      </c>
      <c r="K79" s="33">
        <f t="shared" ref="K79:K482" si="8">IF($G79="","-",ABS($E79-$G79)*1000)</f>
        <v>900.00000000000568</v>
      </c>
      <c r="L79" s="22">
        <f t="shared" ref="L79:L482" si="9">IFERROR($K79/($K79-($K79-$J79)),"-")</f>
        <v>5.1428571428572587</v>
      </c>
      <c r="M79" s="36">
        <v>-175</v>
      </c>
      <c r="N79" s="17" t="str" cm="1">
        <f t="array" ref="N79">_xlfn.IFS($M79&gt;0,"勝ち",$M79=0,"-",$M79&lt;0,"負け")</f>
        <v>負け</v>
      </c>
      <c r="O79" s="10"/>
      <c r="P79" s="2"/>
      <c r="Q79" s="2"/>
      <c r="R79" s="2"/>
    </row>
    <row r="80" spans="2:18">
      <c r="B80" s="2">
        <f t="shared" ref="B80:B143" si="10">ROW()-14</f>
        <v>66</v>
      </c>
      <c r="C80" s="13" t="s">
        <v>151</v>
      </c>
      <c r="D80" s="10" t="s">
        <v>11</v>
      </c>
      <c r="E80" s="25">
        <v>112.80500000000001</v>
      </c>
      <c r="F80" s="25">
        <v>113</v>
      </c>
      <c r="G80" s="25">
        <v>112.229</v>
      </c>
      <c r="H80" s="10" t="s">
        <v>24</v>
      </c>
      <c r="I80" s="30"/>
      <c r="J80" s="33">
        <f t="shared" si="7"/>
        <v>194.99999999999318</v>
      </c>
      <c r="K80" s="33">
        <f t="shared" si="8"/>
        <v>576.00000000000762</v>
      </c>
      <c r="L80" s="22">
        <f t="shared" si="9"/>
        <v>2.9538461538462961</v>
      </c>
      <c r="M80" s="36">
        <v>-195</v>
      </c>
      <c r="N80" s="17" t="str" cm="1">
        <f t="array" ref="N80">_xlfn.IFS($M80&gt;0,"勝ち",$M80=0,"-",$M80&lt;0,"負け")</f>
        <v>負け</v>
      </c>
      <c r="O80" s="10"/>
      <c r="P80" s="2"/>
      <c r="Q80" s="2"/>
      <c r="R80" s="2"/>
    </row>
    <row r="81" spans="2:18">
      <c r="B81" s="2">
        <f t="shared" si="10"/>
        <v>67</v>
      </c>
      <c r="C81" s="13" t="s">
        <v>152</v>
      </c>
      <c r="D81" s="10" t="s">
        <v>10</v>
      </c>
      <c r="E81" s="25">
        <v>113.191</v>
      </c>
      <c r="F81" s="25">
        <v>113.077</v>
      </c>
      <c r="G81" s="25">
        <v>113.401</v>
      </c>
      <c r="H81" s="10" t="s">
        <v>23</v>
      </c>
      <c r="I81" s="30"/>
      <c r="J81" s="33">
        <f t="shared" si="7"/>
        <v>114.00000000000432</v>
      </c>
      <c r="K81" s="33">
        <f t="shared" si="8"/>
        <v>209.99999999999375</v>
      </c>
      <c r="L81" s="22">
        <f t="shared" si="9"/>
        <v>1.8421052631577701</v>
      </c>
      <c r="M81" s="36">
        <v>-114</v>
      </c>
      <c r="N81" s="17" t="str" cm="1">
        <f t="array" ref="N81">_xlfn.IFS($M81&gt;0,"勝ち",$M81=0,"-",$M81&lt;0,"負け")</f>
        <v>負け</v>
      </c>
      <c r="O81" s="10"/>
      <c r="P81" s="2"/>
      <c r="Q81" s="2"/>
      <c r="R81" s="2"/>
    </row>
    <row r="82" spans="2:18">
      <c r="B82" s="2">
        <f t="shared" si="10"/>
        <v>68</v>
      </c>
      <c r="C82" s="13" t="s">
        <v>153</v>
      </c>
      <c r="D82" s="10" t="s">
        <v>11</v>
      </c>
      <c r="E82" s="25">
        <v>113.01300000000001</v>
      </c>
      <c r="F82" s="25">
        <v>113.193</v>
      </c>
      <c r="G82" s="25">
        <v>112.489</v>
      </c>
      <c r="H82" s="10" t="s">
        <v>24</v>
      </c>
      <c r="I82" s="30"/>
      <c r="J82" s="33">
        <f t="shared" si="7"/>
        <v>179.99999999999261</v>
      </c>
      <c r="K82" s="33">
        <f t="shared" si="8"/>
        <v>524.00000000000091</v>
      </c>
      <c r="L82" s="22">
        <f t="shared" si="9"/>
        <v>2.9111111111112358</v>
      </c>
      <c r="M82" s="36">
        <v>-180</v>
      </c>
      <c r="N82" s="17" t="str" cm="1">
        <f t="array" ref="N82">_xlfn.IFS($M82&gt;0,"勝ち",$M82=0,"-",$M82&lt;0,"負け")</f>
        <v>負け</v>
      </c>
      <c r="O82" s="10"/>
      <c r="P82" s="2" t="s">
        <v>154</v>
      </c>
      <c r="Q82" s="2"/>
      <c r="R82" s="2"/>
    </row>
    <row r="83" spans="2:18">
      <c r="B83" s="2">
        <f t="shared" si="10"/>
        <v>69</v>
      </c>
      <c r="C83" s="13" t="s">
        <v>155</v>
      </c>
      <c r="D83" s="10" t="s">
        <v>10</v>
      </c>
      <c r="E83" s="25">
        <v>113.253</v>
      </c>
      <c r="F83" s="25">
        <v>113.157</v>
      </c>
      <c r="G83" s="25">
        <v>113.411</v>
      </c>
      <c r="H83" s="10" t="s">
        <v>23</v>
      </c>
      <c r="I83" s="30"/>
      <c r="J83" s="33">
        <f t="shared" si="7"/>
        <v>96.000000000003638</v>
      </c>
      <c r="K83" s="33">
        <f t="shared" si="8"/>
        <v>158.00000000000125</v>
      </c>
      <c r="L83" s="22">
        <f t="shared" si="9"/>
        <v>1.645833333333284</v>
      </c>
      <c r="M83" s="36">
        <v>-96</v>
      </c>
      <c r="N83" s="17" t="str" cm="1">
        <f t="array" ref="N83">_xlfn.IFS($M83&gt;0,"勝ち",$M83=0,"-",$M83&lt;0,"負け")</f>
        <v>負け</v>
      </c>
      <c r="O83" s="10"/>
      <c r="P83" s="2"/>
      <c r="Q83" s="2"/>
      <c r="R83" s="2"/>
    </row>
    <row r="84" spans="2:18">
      <c r="B84" s="2">
        <f t="shared" si="10"/>
        <v>70</v>
      </c>
      <c r="C84" s="13" t="s">
        <v>156</v>
      </c>
      <c r="D84" s="10" t="s">
        <v>11</v>
      </c>
      <c r="E84" s="25">
        <v>113.157</v>
      </c>
      <c r="F84" s="25">
        <v>113.247</v>
      </c>
      <c r="G84" s="25">
        <v>112.922</v>
      </c>
      <c r="H84" s="10" t="s">
        <v>24</v>
      </c>
      <c r="I84" s="30"/>
      <c r="J84" s="33">
        <f t="shared" si="7"/>
        <v>90.000000000003411</v>
      </c>
      <c r="K84" s="33">
        <f t="shared" si="8"/>
        <v>234.99999999999943</v>
      </c>
      <c r="L84" s="22">
        <f t="shared" si="9"/>
        <v>2.6111111111110059</v>
      </c>
      <c r="M84" s="36">
        <v>-90</v>
      </c>
      <c r="N84" s="17" t="str" cm="1">
        <f t="array" ref="N84">_xlfn.IFS($M84&gt;0,"勝ち",$M84=0,"-",$M84&lt;0,"負け")</f>
        <v>負け</v>
      </c>
      <c r="O84" s="10"/>
      <c r="P84" s="2"/>
      <c r="Q84" s="2"/>
      <c r="R84" s="2"/>
    </row>
    <row r="85" spans="2:18">
      <c r="B85" s="2">
        <f t="shared" si="10"/>
        <v>71</v>
      </c>
      <c r="C85" s="13" t="s">
        <v>158</v>
      </c>
      <c r="D85" s="10" t="s">
        <v>10</v>
      </c>
      <c r="E85" s="25">
        <v>113.166</v>
      </c>
      <c r="F85" s="25">
        <v>113.066</v>
      </c>
      <c r="G85" s="25">
        <v>113.324</v>
      </c>
      <c r="H85" s="10" t="s">
        <v>23</v>
      </c>
      <c r="I85" s="30"/>
      <c r="J85" s="33">
        <f t="shared" si="7"/>
        <v>99.999999999994316</v>
      </c>
      <c r="K85" s="33">
        <f t="shared" si="8"/>
        <v>158.00000000000125</v>
      </c>
      <c r="L85" s="22">
        <f t="shared" si="9"/>
        <v>1.5800000000001022</v>
      </c>
      <c r="M85" s="36">
        <v>158</v>
      </c>
      <c r="N85" s="17" t="str" cm="1">
        <f t="array" ref="N85">_xlfn.IFS($M85&gt;0,"勝ち",$M85=0,"-",$M85&lt;0,"負け")</f>
        <v>勝ち</v>
      </c>
      <c r="O85" s="10"/>
      <c r="P85" s="2" t="s">
        <v>157</v>
      </c>
      <c r="Q85" s="2"/>
      <c r="R85" s="2"/>
    </row>
    <row r="86" spans="2:18">
      <c r="B86" s="2">
        <f t="shared" si="10"/>
        <v>72</v>
      </c>
      <c r="C86" s="13" t="s">
        <v>159</v>
      </c>
      <c r="D86" s="10" t="s">
        <v>11</v>
      </c>
      <c r="E86" s="25">
        <v>112.977</v>
      </c>
      <c r="F86" s="25">
        <v>113.227</v>
      </c>
      <c r="G86" s="25">
        <v>112.697</v>
      </c>
      <c r="H86" s="10" t="s">
        <v>25</v>
      </c>
      <c r="I86" s="30"/>
      <c r="J86" s="33">
        <f t="shared" si="7"/>
        <v>250</v>
      </c>
      <c r="K86" s="33">
        <f t="shared" si="8"/>
        <v>280.00000000000114</v>
      </c>
      <c r="L86" s="22">
        <f t="shared" si="9"/>
        <v>1.1200000000000045</v>
      </c>
      <c r="M86" s="36">
        <v>-250</v>
      </c>
      <c r="N86" s="17" t="str" cm="1">
        <f t="array" ref="N86">_xlfn.IFS($M86&gt;0,"勝ち",$M86=0,"-",$M86&lt;0,"負け")</f>
        <v>負け</v>
      </c>
      <c r="O86" s="10"/>
      <c r="P86" s="2" t="s">
        <v>160</v>
      </c>
      <c r="Q86" s="2"/>
      <c r="R86" s="2"/>
    </row>
    <row r="87" spans="2:18">
      <c r="B87" s="2">
        <f t="shared" si="10"/>
        <v>73</v>
      </c>
      <c r="C87" s="13" t="s">
        <v>161</v>
      </c>
      <c r="D87" s="10" t="s">
        <v>11</v>
      </c>
      <c r="E87" s="25">
        <v>113.821</v>
      </c>
      <c r="F87" s="25">
        <v>113.95399999999999</v>
      </c>
      <c r="G87" s="25">
        <v>113.626</v>
      </c>
      <c r="H87" s="10" t="s">
        <v>24</v>
      </c>
      <c r="I87" s="30"/>
      <c r="J87" s="33">
        <f t="shared" si="7"/>
        <v>132.99999999999557</v>
      </c>
      <c r="K87" s="33">
        <f t="shared" si="8"/>
        <v>194.99999999999318</v>
      </c>
      <c r="L87" s="22">
        <f t="shared" si="9"/>
        <v>1.4661654135338322</v>
      </c>
      <c r="M87" s="36">
        <v>-133</v>
      </c>
      <c r="N87" s="17" t="str" cm="1">
        <f t="array" ref="N87">_xlfn.IFS($M87&gt;0,"勝ち",$M87=0,"-",$M87&lt;0,"負け")</f>
        <v>負け</v>
      </c>
      <c r="O87" s="10"/>
      <c r="P87" s="2"/>
      <c r="Q87" s="2"/>
      <c r="R87" s="2"/>
    </row>
    <row r="88" spans="2:18">
      <c r="B88" s="2">
        <f t="shared" si="10"/>
        <v>74</v>
      </c>
      <c r="C88" s="13" t="s">
        <v>162</v>
      </c>
      <c r="D88" s="10" t="s">
        <v>10</v>
      </c>
      <c r="E88" s="25">
        <v>113.741</v>
      </c>
      <c r="F88" s="25">
        <v>113.63200000000001</v>
      </c>
      <c r="G88" s="25">
        <v>113.955</v>
      </c>
      <c r="H88" s="10" t="s">
        <v>23</v>
      </c>
      <c r="I88" s="30"/>
      <c r="J88" s="33">
        <f t="shared" si="7"/>
        <v>108.99999999999466</v>
      </c>
      <c r="K88" s="33">
        <f t="shared" si="8"/>
        <v>213.99999999999864</v>
      </c>
      <c r="L88" s="22">
        <f t="shared" si="9"/>
        <v>1.9633027522936617</v>
      </c>
      <c r="M88" s="36">
        <v>214</v>
      </c>
      <c r="N88" s="17" t="str" cm="1">
        <f t="array" ref="N88">_xlfn.IFS($M88&gt;0,"勝ち",$M88=0,"-",$M88&lt;0,"負け")</f>
        <v>勝ち</v>
      </c>
      <c r="O88" s="10"/>
      <c r="P88" s="2" t="s">
        <v>163</v>
      </c>
      <c r="Q88" s="2"/>
      <c r="R88" s="2"/>
    </row>
    <row r="89" spans="2:18">
      <c r="B89" s="2">
        <f t="shared" si="10"/>
        <v>75</v>
      </c>
      <c r="C89" s="13" t="s">
        <v>164</v>
      </c>
      <c r="D89" s="10" t="s">
        <v>11</v>
      </c>
      <c r="E89" s="25">
        <v>113.505</v>
      </c>
      <c r="F89" s="25">
        <v>113.675</v>
      </c>
      <c r="G89" s="25">
        <v>113.253</v>
      </c>
      <c r="H89" s="10" t="s">
        <v>24</v>
      </c>
      <c r="I89" s="30"/>
      <c r="J89" s="33">
        <f t="shared" si="7"/>
        <v>170.00000000000171</v>
      </c>
      <c r="K89" s="33">
        <f t="shared" si="8"/>
        <v>251.99999999999534</v>
      </c>
      <c r="L89" s="22">
        <f t="shared" si="9"/>
        <v>1.4823529411764282</v>
      </c>
      <c r="M89" s="36">
        <v>252</v>
      </c>
      <c r="N89" s="17" t="str" cm="1">
        <f t="array" ref="N89">_xlfn.IFS($M89&gt;0,"勝ち",$M89=0,"-",$M89&lt;0,"負け")</f>
        <v>勝ち</v>
      </c>
      <c r="O89" s="10"/>
      <c r="P89" s="2" t="s">
        <v>165</v>
      </c>
      <c r="Q89" s="2"/>
      <c r="R89" s="2"/>
    </row>
    <row r="90" spans="2:18">
      <c r="B90" s="2">
        <f t="shared" si="10"/>
        <v>76</v>
      </c>
      <c r="C90" s="13" t="s">
        <v>166</v>
      </c>
      <c r="D90" s="10" t="s">
        <v>11</v>
      </c>
      <c r="E90" s="25">
        <v>113.48099999999999</v>
      </c>
      <c r="F90" s="25">
        <v>113.649</v>
      </c>
      <c r="G90" s="25">
        <v>113.273</v>
      </c>
      <c r="H90" s="10" t="s">
        <v>24</v>
      </c>
      <c r="I90" s="30"/>
      <c r="J90" s="33">
        <f t="shared" si="7"/>
        <v>168.00000000000637</v>
      </c>
      <c r="K90" s="33">
        <f t="shared" si="8"/>
        <v>207.99999999999841</v>
      </c>
      <c r="L90" s="22">
        <f t="shared" si="9"/>
        <v>1.2380952380951817</v>
      </c>
      <c r="M90" s="36">
        <v>-168</v>
      </c>
      <c r="N90" s="17" t="str" cm="1">
        <f t="array" ref="N90">_xlfn.IFS($M90&gt;0,"勝ち",$M90=0,"-",$M90&lt;0,"負け")</f>
        <v>負け</v>
      </c>
      <c r="O90" s="10" t="s">
        <v>167</v>
      </c>
      <c r="P90" s="2"/>
      <c r="Q90" s="2"/>
      <c r="R90" s="2"/>
    </row>
    <row r="91" spans="2:18">
      <c r="B91" s="2">
        <f t="shared" si="10"/>
        <v>77</v>
      </c>
      <c r="C91" s="13" t="s">
        <v>169</v>
      </c>
      <c r="D91" s="10" t="s">
        <v>10</v>
      </c>
      <c r="E91" s="25">
        <v>113.84099999999999</v>
      </c>
      <c r="F91" s="25">
        <v>113.67400000000001</v>
      </c>
      <c r="G91" s="25">
        <v>114.098</v>
      </c>
      <c r="H91" s="10" t="s">
        <v>23</v>
      </c>
      <c r="I91" s="30"/>
      <c r="J91" s="33">
        <f t="shared" si="7"/>
        <v>166.99999999998738</v>
      </c>
      <c r="K91" s="33">
        <f t="shared" si="8"/>
        <v>257.000000000005</v>
      </c>
      <c r="L91" s="22">
        <f t="shared" si="9"/>
        <v>1.5389221556887689</v>
      </c>
      <c r="M91" s="36">
        <v>-167</v>
      </c>
      <c r="N91" s="17" t="str" cm="1">
        <f t="array" ref="N91">_xlfn.IFS($M91&gt;0,"勝ち",$M91=0,"-",$M91&lt;0,"負け")</f>
        <v>負け</v>
      </c>
      <c r="O91" s="10" t="s">
        <v>168</v>
      </c>
      <c r="P91" s="2"/>
      <c r="Q91" s="2"/>
      <c r="R91" s="2"/>
    </row>
    <row r="92" spans="2:18">
      <c r="B92" s="2">
        <f t="shared" si="10"/>
        <v>78</v>
      </c>
      <c r="C92" s="13" t="s">
        <v>171</v>
      </c>
      <c r="D92" s="10" t="s">
        <v>10</v>
      </c>
      <c r="E92" s="25">
        <v>113.381</v>
      </c>
      <c r="F92" s="25">
        <v>113.182</v>
      </c>
      <c r="G92" s="25">
        <v>113.664</v>
      </c>
      <c r="H92" s="10" t="s">
        <v>23</v>
      </c>
      <c r="I92" s="30"/>
      <c r="J92" s="33">
        <f t="shared" si="7"/>
        <v>198.99999999999807</v>
      </c>
      <c r="K92" s="33">
        <f t="shared" si="8"/>
        <v>283.00000000000125</v>
      </c>
      <c r="L92" s="22">
        <f t="shared" si="9"/>
        <v>1.4221105527638391</v>
      </c>
      <c r="M92" s="36">
        <v>283</v>
      </c>
      <c r="N92" s="17" t="str" cm="1">
        <f t="array" ref="N92">_xlfn.IFS($M92&gt;0,"勝ち",$M92=0,"-",$M92&lt;0,"負け")</f>
        <v>勝ち</v>
      </c>
      <c r="O92" s="10"/>
      <c r="P92" s="2" t="s">
        <v>170</v>
      </c>
      <c r="Q92" s="2"/>
      <c r="R92" s="2"/>
    </row>
    <row r="93" spans="2:18">
      <c r="B93" s="2">
        <f t="shared" si="10"/>
        <v>79</v>
      </c>
      <c r="C93" s="13" t="s">
        <v>172</v>
      </c>
      <c r="D93" s="10" t="s">
        <v>11</v>
      </c>
      <c r="E93" s="25">
        <v>113.026</v>
      </c>
      <c r="F93" s="25">
        <v>113.2</v>
      </c>
      <c r="G93" s="25">
        <v>112.733</v>
      </c>
      <c r="H93" s="10" t="s">
        <v>24</v>
      </c>
      <c r="I93" s="30"/>
      <c r="J93" s="33">
        <f t="shared" si="7"/>
        <v>174.00000000000659</v>
      </c>
      <c r="K93" s="33">
        <f t="shared" si="8"/>
        <v>292.99999999999216</v>
      </c>
      <c r="L93" s="22">
        <f t="shared" si="9"/>
        <v>1.6839080459769027</v>
      </c>
      <c r="M93" s="36">
        <v>293</v>
      </c>
      <c r="N93" s="17" t="str" cm="1">
        <f t="array" ref="N93">_xlfn.IFS($M93&gt;0,"勝ち",$M93=0,"-",$M93&lt;0,"負け")</f>
        <v>勝ち</v>
      </c>
      <c r="O93" s="10"/>
      <c r="P93" s="2"/>
      <c r="Q93" s="2"/>
      <c r="R93" s="2"/>
    </row>
    <row r="94" spans="2:18">
      <c r="B94" s="2">
        <f t="shared" si="10"/>
        <v>80</v>
      </c>
      <c r="C94" s="13" t="s">
        <v>173</v>
      </c>
      <c r="D94" s="10" t="s">
        <v>11</v>
      </c>
      <c r="E94" s="25">
        <v>112.908</v>
      </c>
      <c r="F94" s="25">
        <v>113.04</v>
      </c>
      <c r="G94" s="25">
        <v>112.71299999999999</v>
      </c>
      <c r="H94" s="10" t="s">
        <v>24</v>
      </c>
      <c r="I94" s="30"/>
      <c r="J94" s="33">
        <f t="shared" si="7"/>
        <v>132.000000000005</v>
      </c>
      <c r="K94" s="33">
        <f t="shared" si="8"/>
        <v>195.00000000000739</v>
      </c>
      <c r="L94" s="22">
        <f t="shared" si="9"/>
        <v>1.4772727272727273</v>
      </c>
      <c r="M94" s="36">
        <v>-132</v>
      </c>
      <c r="N94" s="17" t="str" cm="1">
        <f t="array" ref="N94">_xlfn.IFS($M94&gt;0,"勝ち",$M94=0,"-",$M94&lt;0,"負け")</f>
        <v>負け</v>
      </c>
      <c r="O94" s="10" t="s">
        <v>174</v>
      </c>
      <c r="P94" s="2"/>
      <c r="Q94" s="2"/>
      <c r="R94" s="2"/>
    </row>
    <row r="95" spans="2:18">
      <c r="B95" s="2">
        <f t="shared" si="10"/>
        <v>81</v>
      </c>
      <c r="C95" s="13" t="s">
        <v>175</v>
      </c>
      <c r="D95" s="10" t="s">
        <v>11</v>
      </c>
      <c r="E95" s="25">
        <v>112.503</v>
      </c>
      <c r="F95" s="25">
        <v>112.617</v>
      </c>
      <c r="G95" s="25">
        <v>112.306</v>
      </c>
      <c r="H95" s="10" t="s">
        <v>24</v>
      </c>
      <c r="I95" s="30"/>
      <c r="J95" s="33">
        <f t="shared" si="7"/>
        <v>114.00000000000432</v>
      </c>
      <c r="K95" s="33">
        <f t="shared" si="8"/>
        <v>197.00000000000273</v>
      </c>
      <c r="L95" s="22">
        <f t="shared" si="9"/>
        <v>1.728070175438555</v>
      </c>
      <c r="M95" s="36">
        <v>197</v>
      </c>
      <c r="N95" s="17" t="str" cm="1">
        <f t="array" ref="N95">_xlfn.IFS($M95&gt;0,"勝ち",$M95=0,"-",$M95&lt;0,"負け")</f>
        <v>勝ち</v>
      </c>
      <c r="O95" s="10"/>
      <c r="P95" s="2"/>
      <c r="Q95" s="2"/>
      <c r="R95" s="2"/>
    </row>
    <row r="96" spans="2:18">
      <c r="B96" s="2">
        <f t="shared" si="10"/>
        <v>82</v>
      </c>
      <c r="C96" s="13" t="s">
        <v>176</v>
      </c>
      <c r="D96" s="10" t="s">
        <v>11</v>
      </c>
      <c r="E96" s="25">
        <v>112.396</v>
      </c>
      <c r="F96" s="25">
        <v>112.50700000000001</v>
      </c>
      <c r="G96" s="25">
        <v>112.113</v>
      </c>
      <c r="H96" s="10" t="s">
        <v>24</v>
      </c>
      <c r="I96" s="30"/>
      <c r="J96" s="33">
        <f t="shared" si="7"/>
        <v>111.00000000000421</v>
      </c>
      <c r="K96" s="33">
        <f t="shared" si="8"/>
        <v>283.00000000000125</v>
      </c>
      <c r="L96" s="22">
        <f t="shared" si="9"/>
        <v>2.549549549549464</v>
      </c>
      <c r="M96" s="36">
        <v>-111</v>
      </c>
      <c r="N96" s="17" t="str" cm="1">
        <f t="array" ref="N96">_xlfn.IFS($M96&gt;0,"勝ち",$M96=0,"-",$M96&lt;0,"負け")</f>
        <v>負け</v>
      </c>
      <c r="O96" s="10"/>
      <c r="P96" s="2" t="s">
        <v>178</v>
      </c>
      <c r="Q96" s="2"/>
      <c r="R96" s="2"/>
    </row>
    <row r="97" spans="2:18">
      <c r="B97" s="2">
        <f t="shared" si="10"/>
        <v>83</v>
      </c>
      <c r="C97" s="13" t="s">
        <v>177</v>
      </c>
      <c r="D97" s="10" t="s">
        <v>11</v>
      </c>
      <c r="E97" s="25">
        <v>113.443</v>
      </c>
      <c r="F97" s="25">
        <v>113.544</v>
      </c>
      <c r="G97" s="25">
        <v>113.26300000000001</v>
      </c>
      <c r="H97" s="10" t="s">
        <v>24</v>
      </c>
      <c r="I97" s="30"/>
      <c r="J97" s="33">
        <f t="shared" si="7"/>
        <v>100.99999999999909</v>
      </c>
      <c r="K97" s="33">
        <f t="shared" si="8"/>
        <v>179.99999999999261</v>
      </c>
      <c r="L97" s="22">
        <f t="shared" si="9"/>
        <v>1.7821782178217251</v>
      </c>
      <c r="M97" s="36">
        <v>180</v>
      </c>
      <c r="N97" s="17" t="str" cm="1">
        <f t="array" ref="N97">_xlfn.IFS($M97&gt;0,"勝ち",$M97=0,"-",$M97&lt;0,"負け")</f>
        <v>勝ち</v>
      </c>
      <c r="O97" s="10"/>
      <c r="P97" s="2"/>
      <c r="Q97" s="2"/>
      <c r="R97" s="2"/>
    </row>
    <row r="98" spans="2:18">
      <c r="B98" s="2">
        <f t="shared" si="10"/>
        <v>84</v>
      </c>
      <c r="C98" s="13" t="s">
        <v>179</v>
      </c>
      <c r="D98" s="10" t="s">
        <v>10</v>
      </c>
      <c r="E98" s="25">
        <v>113.334</v>
      </c>
      <c r="F98" s="25">
        <v>113.136</v>
      </c>
      <c r="G98" s="25">
        <v>113.65</v>
      </c>
      <c r="H98" s="10" t="s">
        <v>23</v>
      </c>
      <c r="I98" s="30"/>
      <c r="J98" s="33">
        <f t="shared" si="7"/>
        <v>198.0000000000075</v>
      </c>
      <c r="K98" s="33">
        <f t="shared" si="8"/>
        <v>316.0000000000025</v>
      </c>
      <c r="L98" s="22">
        <f t="shared" si="9"/>
        <v>1.5959595959595481</v>
      </c>
      <c r="M98" s="36">
        <v>316</v>
      </c>
      <c r="N98" s="17" t="str" cm="1">
        <f t="array" ref="N98">_xlfn.IFS($M98&gt;0,"勝ち",$M98=0,"-",$M98&lt;0,"負け")</f>
        <v>勝ち</v>
      </c>
      <c r="O98" s="10"/>
      <c r="P98" s="2"/>
      <c r="Q98" s="2"/>
      <c r="R98" s="2"/>
    </row>
    <row r="99" spans="2:18">
      <c r="B99" s="2">
        <f t="shared" si="10"/>
        <v>85</v>
      </c>
      <c r="C99" s="13" t="s">
        <v>180</v>
      </c>
      <c r="D99" s="10" t="s">
        <v>10</v>
      </c>
      <c r="E99" s="25">
        <v>113.52800000000001</v>
      </c>
      <c r="F99" s="25">
        <v>113.375</v>
      </c>
      <c r="G99" s="25">
        <v>113.667</v>
      </c>
      <c r="H99" s="10" t="s">
        <v>23</v>
      </c>
      <c r="I99" s="30"/>
      <c r="J99" s="33">
        <f t="shared" si="7"/>
        <v>153.0000000000058</v>
      </c>
      <c r="K99" s="33">
        <f t="shared" si="8"/>
        <v>138.99999999999579</v>
      </c>
      <c r="L99" s="22">
        <f t="shared" si="9"/>
        <v>0.90849673202608183</v>
      </c>
      <c r="M99" s="36">
        <v>139</v>
      </c>
      <c r="N99" s="17" t="str" cm="1">
        <f t="array" ref="N99">_xlfn.IFS($M99&gt;0,"勝ち",$M99=0,"-",$M99&lt;0,"負け")</f>
        <v>勝ち</v>
      </c>
      <c r="O99" s="10"/>
      <c r="P99" s="2"/>
      <c r="Q99" s="2"/>
      <c r="R99" s="2"/>
    </row>
    <row r="100" spans="2:18">
      <c r="B100" s="2">
        <f t="shared" si="10"/>
        <v>86</v>
      </c>
      <c r="C100" s="13" t="s">
        <v>181</v>
      </c>
      <c r="D100" s="10" t="s">
        <v>10</v>
      </c>
      <c r="E100" s="25">
        <v>113.435</v>
      </c>
      <c r="F100" s="25">
        <v>113.29900000000001</v>
      </c>
      <c r="G100" s="25">
        <v>113.645</v>
      </c>
      <c r="H100" s="10" t="s">
        <v>23</v>
      </c>
      <c r="I100" s="30"/>
      <c r="J100" s="33">
        <f t="shared" si="7"/>
        <v>135.99999999999568</v>
      </c>
      <c r="K100" s="33">
        <f t="shared" si="8"/>
        <v>209.99999999999375</v>
      </c>
      <c r="L100" s="22">
        <f t="shared" si="9"/>
        <v>1.5441176470588267</v>
      </c>
      <c r="M100" s="36">
        <v>-136</v>
      </c>
      <c r="N100" s="17" t="str" cm="1">
        <f t="array" ref="N100">_xlfn.IFS($M100&gt;0,"勝ち",$M100=0,"-",$M100&lt;0,"負け")</f>
        <v>負け</v>
      </c>
      <c r="O100" s="10" t="s">
        <v>182</v>
      </c>
      <c r="P100" s="2"/>
      <c r="Q100" s="2"/>
      <c r="R100" s="2"/>
    </row>
    <row r="101" spans="2:18">
      <c r="B101" s="2">
        <f t="shared" si="10"/>
        <v>87</v>
      </c>
      <c r="C101" s="13" t="s">
        <v>183</v>
      </c>
      <c r="D101" s="10" t="s">
        <v>11</v>
      </c>
      <c r="E101" s="25">
        <v>112.916</v>
      </c>
      <c r="F101" s="25">
        <v>113.04</v>
      </c>
      <c r="G101" s="25">
        <v>112.492</v>
      </c>
      <c r="H101" s="10" t="s">
        <v>24</v>
      </c>
      <c r="I101" s="30"/>
      <c r="J101" s="33">
        <f t="shared" si="7"/>
        <v>124.00000000000944</v>
      </c>
      <c r="K101" s="33">
        <f t="shared" si="8"/>
        <v>423.99999999999238</v>
      </c>
      <c r="L101" s="22">
        <f t="shared" si="9"/>
        <v>3.419354838709356</v>
      </c>
      <c r="M101" s="36">
        <v>424</v>
      </c>
      <c r="N101" s="17" t="str" cm="1">
        <f t="array" ref="N101">_xlfn.IFS($M101&gt;0,"勝ち",$M101=0,"-",$M101&lt;0,"負け")</f>
        <v>勝ち</v>
      </c>
      <c r="O101" s="10"/>
      <c r="P101" s="2"/>
      <c r="Q101" s="2"/>
      <c r="R101" s="2"/>
    </row>
    <row r="102" spans="2:18">
      <c r="B102" s="2">
        <f t="shared" si="10"/>
        <v>88</v>
      </c>
      <c r="C102" s="13" t="s">
        <v>184</v>
      </c>
      <c r="D102" s="10" t="s">
        <v>11</v>
      </c>
      <c r="E102" s="25">
        <v>110.255</v>
      </c>
      <c r="F102" s="25">
        <v>110.518</v>
      </c>
      <c r="G102" s="25">
        <v>109.919</v>
      </c>
      <c r="H102" s="10" t="s">
        <v>24</v>
      </c>
      <c r="I102" s="30"/>
      <c r="J102" s="33">
        <f t="shared" si="7"/>
        <v>263.00000000000523</v>
      </c>
      <c r="K102" s="33">
        <f t="shared" si="8"/>
        <v>335.99999999999852</v>
      </c>
      <c r="L102" s="22">
        <f t="shared" si="9"/>
        <v>1.2775665399239233</v>
      </c>
      <c r="M102" s="36">
        <v>0</v>
      </c>
      <c r="N102" s="17" t="str" cm="1">
        <f t="array" ref="N102">_xlfn.IFS($M102&gt;0,"勝ち",$M102=0,"-",$M102&lt;0,"負け")</f>
        <v>-</v>
      </c>
      <c r="O102" s="10"/>
      <c r="P102" s="2" t="s">
        <v>185</v>
      </c>
      <c r="Q102" s="2"/>
      <c r="R102" s="2"/>
    </row>
    <row r="103" spans="2:18">
      <c r="B103" s="2">
        <f t="shared" si="10"/>
        <v>89</v>
      </c>
      <c r="C103" s="13" t="s">
        <v>186</v>
      </c>
      <c r="D103" s="10" t="s">
        <v>11</v>
      </c>
      <c r="E103" s="25">
        <v>110.32299999999999</v>
      </c>
      <c r="F103" s="25">
        <v>110.51300000000001</v>
      </c>
      <c r="G103" s="25">
        <v>110.01600000000001</v>
      </c>
      <c r="H103" s="10" t="s">
        <v>24</v>
      </c>
      <c r="I103" s="30"/>
      <c r="J103" s="33">
        <f t="shared" si="7"/>
        <v>190.00000000001194</v>
      </c>
      <c r="K103" s="33">
        <f t="shared" si="8"/>
        <v>306.99999999998795</v>
      </c>
      <c r="L103" s="22">
        <f t="shared" si="9"/>
        <v>1.6157894736840457</v>
      </c>
      <c r="M103" s="36">
        <v>-190</v>
      </c>
      <c r="N103" s="17" t="str" cm="1">
        <f t="array" ref="N103">_xlfn.IFS($M103&gt;0,"勝ち",$M103=0,"-",$M103&lt;0,"負け")</f>
        <v>負け</v>
      </c>
      <c r="O103" s="10"/>
      <c r="P103" s="2"/>
      <c r="Q103" s="2"/>
      <c r="R103" s="2"/>
    </row>
    <row r="104" spans="2:18">
      <c r="B104" s="2">
        <f t="shared" si="10"/>
        <v>90</v>
      </c>
      <c r="C104" s="13" t="s">
        <v>187</v>
      </c>
      <c r="D104" s="10" t="s">
        <v>10</v>
      </c>
      <c r="E104" s="25">
        <v>110.571</v>
      </c>
      <c r="F104" s="25">
        <v>110.358</v>
      </c>
      <c r="G104" s="25">
        <v>110.892</v>
      </c>
      <c r="H104" s="10" t="s">
        <v>23</v>
      </c>
      <c r="I104" s="30"/>
      <c r="J104" s="33">
        <f t="shared" si="7"/>
        <v>212.99999999999386</v>
      </c>
      <c r="K104" s="33">
        <f t="shared" si="8"/>
        <v>320.99999999999795</v>
      </c>
      <c r="L104" s="22">
        <f t="shared" si="9"/>
        <v>1.5070422535211605</v>
      </c>
      <c r="M104" s="36">
        <v>-213</v>
      </c>
      <c r="N104" s="17" t="str" cm="1">
        <f t="array" ref="N104">_xlfn.IFS($M104&gt;0,"勝ち",$M104=0,"-",$M104&lt;0,"負け")</f>
        <v>負け</v>
      </c>
      <c r="O104" s="10"/>
      <c r="P104" s="2" t="s">
        <v>188</v>
      </c>
      <c r="Q104" s="2"/>
      <c r="R104" s="2"/>
    </row>
    <row r="105" spans="2:18">
      <c r="B105" s="2">
        <f t="shared" si="10"/>
        <v>91</v>
      </c>
      <c r="C105" s="13" t="s">
        <v>189</v>
      </c>
      <c r="D105" s="10" t="s">
        <v>11</v>
      </c>
      <c r="E105" s="25">
        <v>109.126</v>
      </c>
      <c r="F105" s="25">
        <v>109.404</v>
      </c>
      <c r="G105" s="25">
        <v>108.79</v>
      </c>
      <c r="H105" s="10" t="s">
        <v>24</v>
      </c>
      <c r="I105" s="30"/>
      <c r="J105" s="33">
        <f t="shared" si="7"/>
        <v>277.99999999999159</v>
      </c>
      <c r="K105" s="33">
        <f t="shared" si="8"/>
        <v>335.99999999999852</v>
      </c>
      <c r="L105" s="22">
        <f t="shared" si="9"/>
        <v>1.2086330935252112</v>
      </c>
      <c r="M105" s="36">
        <v>336</v>
      </c>
      <c r="N105" s="17" t="str" cm="1">
        <f t="array" ref="N105">_xlfn.IFS($M105&gt;0,"勝ち",$M105=0,"-",$M105&lt;0,"負け")</f>
        <v>勝ち</v>
      </c>
      <c r="O105" s="10"/>
      <c r="P105" s="2"/>
      <c r="Q105" s="2"/>
      <c r="R105" s="2"/>
    </row>
    <row r="106" spans="2:18">
      <c r="B106" s="2">
        <f t="shared" si="10"/>
        <v>92</v>
      </c>
      <c r="C106" s="13" t="s">
        <v>191</v>
      </c>
      <c r="D106" s="10" t="s">
        <v>10</v>
      </c>
      <c r="E106" s="25">
        <v>108.447</v>
      </c>
      <c r="F106" s="25">
        <v>108.248</v>
      </c>
      <c r="G106" s="25">
        <v>108.77800000000001</v>
      </c>
      <c r="H106" s="10" t="s">
        <v>23</v>
      </c>
      <c r="I106" s="30"/>
      <c r="J106" s="33">
        <f t="shared" si="7"/>
        <v>198.99999999999807</v>
      </c>
      <c r="K106" s="33">
        <f t="shared" si="8"/>
        <v>331.00000000000307</v>
      </c>
      <c r="L106" s="22">
        <f t="shared" si="9"/>
        <v>1.6633165829146044</v>
      </c>
      <c r="M106" s="36">
        <v>-199</v>
      </c>
      <c r="N106" s="17" t="str" cm="1">
        <f t="array" ref="N106">_xlfn.IFS($M106&gt;0,"勝ち",$M106=0,"-",$M106&lt;0,"負け")</f>
        <v>負け</v>
      </c>
      <c r="O106" s="10" t="s">
        <v>190</v>
      </c>
      <c r="P106" s="2" t="s">
        <v>192</v>
      </c>
      <c r="Q106" s="2"/>
      <c r="R106" s="2"/>
    </row>
    <row r="107" spans="2:18">
      <c r="B107" s="2">
        <f t="shared" si="10"/>
        <v>93</v>
      </c>
      <c r="C107" s="13" t="s">
        <v>194</v>
      </c>
      <c r="D107" s="10" t="s">
        <v>10</v>
      </c>
      <c r="E107" s="25">
        <v>108.58799999999999</v>
      </c>
      <c r="F107" s="25">
        <v>108.414</v>
      </c>
      <c r="G107" s="25">
        <v>108.977</v>
      </c>
      <c r="H107" s="10" t="s">
        <v>23</v>
      </c>
      <c r="I107" s="30"/>
      <c r="J107" s="33">
        <f t="shared" si="7"/>
        <v>173.99999999999238</v>
      </c>
      <c r="K107" s="33">
        <f t="shared" si="8"/>
        <v>389.00000000001</v>
      </c>
      <c r="L107" s="22">
        <f t="shared" si="9"/>
        <v>2.2356321839082014</v>
      </c>
      <c r="M107" s="36">
        <v>-174</v>
      </c>
      <c r="N107" s="17" t="str" cm="1">
        <f t="array" ref="N107">_xlfn.IFS($M107&gt;0,"勝ち",$M107=0,"-",$M107&lt;0,"負け")</f>
        <v>負け</v>
      </c>
      <c r="O107" s="10"/>
      <c r="P107" s="2" t="s">
        <v>193</v>
      </c>
      <c r="Q107" s="2"/>
      <c r="R107" s="2"/>
    </row>
    <row r="108" spans="2:18">
      <c r="B108" s="2">
        <f t="shared" si="10"/>
        <v>94</v>
      </c>
      <c r="C108" s="13" t="s">
        <v>195</v>
      </c>
      <c r="D108" s="10" t="s">
        <v>11</v>
      </c>
      <c r="E108" s="25">
        <v>108.039</v>
      </c>
      <c r="F108" s="25">
        <v>108.17</v>
      </c>
      <c r="G108" s="25">
        <v>107.797</v>
      </c>
      <c r="H108" s="10" t="s">
        <v>24</v>
      </c>
      <c r="I108" s="30"/>
      <c r="J108" s="33">
        <f t="shared" si="7"/>
        <v>131.00000000000023</v>
      </c>
      <c r="K108" s="33">
        <f t="shared" si="8"/>
        <v>242.00000000000443</v>
      </c>
      <c r="L108" s="22">
        <f t="shared" si="9"/>
        <v>1.8473282442748398</v>
      </c>
      <c r="M108" s="36">
        <v>-131</v>
      </c>
      <c r="N108" s="17" t="str" cm="1">
        <f t="array" ref="N108">_xlfn.IFS($M108&gt;0,"勝ち",$M108=0,"-",$M108&lt;0,"負け")</f>
        <v>負け</v>
      </c>
      <c r="O108" s="10"/>
      <c r="P108" s="2"/>
      <c r="Q108" s="2"/>
      <c r="R108" s="2"/>
    </row>
    <row r="109" spans="2:18">
      <c r="B109" s="2">
        <f t="shared" si="10"/>
        <v>95</v>
      </c>
      <c r="C109" s="13" t="s">
        <v>197</v>
      </c>
      <c r="D109" s="10" t="s">
        <v>11</v>
      </c>
      <c r="E109" s="25">
        <v>108.384</v>
      </c>
      <c r="F109" s="25">
        <v>108.52800000000001</v>
      </c>
      <c r="G109" s="25">
        <v>108.13200000000001</v>
      </c>
      <c r="H109" s="10" t="s">
        <v>24</v>
      </c>
      <c r="I109" s="30"/>
      <c r="J109" s="33">
        <f t="shared" si="7"/>
        <v>144.00000000000546</v>
      </c>
      <c r="K109" s="33">
        <f t="shared" si="8"/>
        <v>251.99999999999534</v>
      </c>
      <c r="L109" s="22">
        <f t="shared" si="9"/>
        <v>1.7499999999999014</v>
      </c>
      <c r="M109" s="36">
        <v>-144</v>
      </c>
      <c r="N109" s="17" t="str" cm="1">
        <f t="array" ref="N109">_xlfn.IFS($M109&gt;0,"勝ち",$M109=0,"-",$M109&lt;0,"負け")</f>
        <v>負け</v>
      </c>
      <c r="O109" s="10"/>
      <c r="P109" s="2" t="s">
        <v>196</v>
      </c>
      <c r="Q109" s="2"/>
      <c r="R109" s="2"/>
    </row>
    <row r="110" spans="2:18">
      <c r="B110" s="2">
        <f t="shared" si="10"/>
        <v>96</v>
      </c>
      <c r="C110" s="13" t="s">
        <v>199</v>
      </c>
      <c r="D110" s="10" t="s">
        <v>11</v>
      </c>
      <c r="E110" s="25">
        <v>108.61499999999999</v>
      </c>
      <c r="F110" s="25">
        <v>108.73699999999999</v>
      </c>
      <c r="G110" s="25">
        <v>108.456</v>
      </c>
      <c r="H110" s="10" t="s">
        <v>24</v>
      </c>
      <c r="I110" s="30"/>
      <c r="J110" s="33">
        <f t="shared" si="7"/>
        <v>121.99999999999989</v>
      </c>
      <c r="K110" s="33">
        <f t="shared" si="8"/>
        <v>158.99999999999181</v>
      </c>
      <c r="L110" s="22">
        <f t="shared" si="9"/>
        <v>1.3032786885245242</v>
      </c>
      <c r="M110" s="36">
        <v>159</v>
      </c>
      <c r="N110" s="17" t="str" cm="1">
        <f t="array" ref="N110">_xlfn.IFS($M110&gt;0,"勝ち",$M110=0,"-",$M110&lt;0,"負け")</f>
        <v>勝ち</v>
      </c>
      <c r="O110" s="10"/>
      <c r="P110" s="2" t="s">
        <v>198</v>
      </c>
      <c r="Q110" s="2"/>
      <c r="R110" s="2"/>
    </row>
    <row r="111" spans="2:18">
      <c r="B111" s="2">
        <f t="shared" si="10"/>
        <v>97</v>
      </c>
      <c r="C111" s="13" t="s">
        <v>200</v>
      </c>
      <c r="D111" s="10" t="s">
        <v>11</v>
      </c>
      <c r="E111" s="25">
        <v>108.45099999999999</v>
      </c>
      <c r="F111" s="25">
        <v>108.548</v>
      </c>
      <c r="G111" s="25">
        <v>108.167</v>
      </c>
      <c r="H111" s="10" t="s">
        <v>24</v>
      </c>
      <c r="I111" s="30"/>
      <c r="J111" s="33">
        <f t="shared" si="7"/>
        <v>97.000000000008413</v>
      </c>
      <c r="K111" s="33">
        <f t="shared" si="8"/>
        <v>283.99999999999181</v>
      </c>
      <c r="L111" s="22">
        <f t="shared" si="9"/>
        <v>2.9278350515460536</v>
      </c>
      <c r="M111" s="36">
        <v>-97</v>
      </c>
      <c r="N111" s="17" t="str" cm="1">
        <f t="array" ref="N111">_xlfn.IFS($M111&gt;0,"勝ち",$M111=0,"-",$M111&lt;0,"負け")</f>
        <v>負け</v>
      </c>
      <c r="O111" s="10" t="s">
        <v>201</v>
      </c>
      <c r="P111" s="2"/>
      <c r="Q111" s="2"/>
      <c r="R111" s="2"/>
    </row>
    <row r="112" spans="2:18">
      <c r="B112" s="2">
        <f t="shared" si="10"/>
        <v>98</v>
      </c>
      <c r="C112" s="13" t="s">
        <v>202</v>
      </c>
      <c r="D112" s="10" t="s">
        <v>10</v>
      </c>
      <c r="E112" s="25">
        <v>108.83</v>
      </c>
      <c r="F112" s="25">
        <v>108.733</v>
      </c>
      <c r="G112" s="25">
        <v>109.009</v>
      </c>
      <c r="H112" s="10" t="s">
        <v>23</v>
      </c>
      <c r="I112" s="30"/>
      <c r="J112" s="33">
        <f t="shared" si="7"/>
        <v>96.999999999994202</v>
      </c>
      <c r="K112" s="33">
        <f t="shared" si="8"/>
        <v>179.00000000000205</v>
      </c>
      <c r="L112" s="22">
        <f t="shared" si="9"/>
        <v>1.8453608247423994</v>
      </c>
      <c r="M112" s="36">
        <v>-97</v>
      </c>
      <c r="N112" s="17" t="str" cm="1">
        <f t="array" ref="N112">_xlfn.IFS($M112&gt;0,"勝ち",$M112=0,"-",$M112&lt;0,"負け")</f>
        <v>負け</v>
      </c>
      <c r="O112" s="10"/>
      <c r="P112" s="2" t="s">
        <v>203</v>
      </c>
      <c r="Q112" s="2"/>
      <c r="R112" s="2"/>
    </row>
    <row r="113" spans="2:18">
      <c r="B113" s="2">
        <f t="shared" si="10"/>
        <v>99</v>
      </c>
      <c r="C113" s="13" t="s">
        <v>204</v>
      </c>
      <c r="D113" s="10" t="s">
        <v>10</v>
      </c>
      <c r="E113" s="25">
        <v>109.645</v>
      </c>
      <c r="F113" s="25">
        <v>109.499</v>
      </c>
      <c r="G113" s="25">
        <v>109.857</v>
      </c>
      <c r="H113" s="10" t="s">
        <v>23</v>
      </c>
      <c r="I113" s="30"/>
      <c r="J113" s="33">
        <f t="shared" si="7"/>
        <v>146.0000000000008</v>
      </c>
      <c r="K113" s="33">
        <f t="shared" si="8"/>
        <v>212.0000000000033</v>
      </c>
      <c r="L113" s="22">
        <f t="shared" si="9"/>
        <v>1.4520547945205626</v>
      </c>
      <c r="M113" s="36">
        <v>0</v>
      </c>
      <c r="N113" s="17" t="str" cm="1">
        <f t="array" ref="N113">_xlfn.IFS($M113&gt;0,"勝ち",$M113=0,"-",$M113&lt;0,"負け")</f>
        <v>-</v>
      </c>
      <c r="O113" s="10"/>
      <c r="P113" s="2"/>
      <c r="Q113" s="2"/>
      <c r="R113" s="2"/>
    </row>
    <row r="114" spans="2:18">
      <c r="B114" s="2">
        <f t="shared" si="10"/>
        <v>100</v>
      </c>
      <c r="C114" s="13" t="s">
        <v>205</v>
      </c>
      <c r="D114" s="10" t="s">
        <v>11</v>
      </c>
      <c r="E114" s="25">
        <v>109.94799999999999</v>
      </c>
      <c r="F114" s="25">
        <v>110.05</v>
      </c>
      <c r="G114" s="25">
        <v>109.782</v>
      </c>
      <c r="H114" s="10" t="s">
        <v>24</v>
      </c>
      <c r="I114" s="30"/>
      <c r="J114" s="33">
        <f t="shared" si="7"/>
        <v>102.00000000000387</v>
      </c>
      <c r="K114" s="33">
        <f t="shared" si="8"/>
        <v>165.99999999999682</v>
      </c>
      <c r="L114" s="22">
        <f t="shared" si="9"/>
        <v>1.627450980392064</v>
      </c>
      <c r="M114" s="36">
        <v>0</v>
      </c>
      <c r="N114" s="17" t="str" cm="1">
        <f t="array" ref="N114">_xlfn.IFS($M114&gt;0,"勝ち",$M114=0,"-",$M114&lt;0,"負け")</f>
        <v>-</v>
      </c>
      <c r="O114" s="10"/>
      <c r="P114" s="2"/>
      <c r="Q114" s="2"/>
      <c r="R114" s="2"/>
    </row>
    <row r="115" spans="2:18">
      <c r="B115" s="2">
        <f t="shared" si="10"/>
        <v>101</v>
      </c>
      <c r="C115" s="13" t="s">
        <v>206</v>
      </c>
      <c r="D115" s="10" t="s">
        <v>10</v>
      </c>
      <c r="E115" s="25">
        <v>110.42100000000001</v>
      </c>
      <c r="F115" s="25">
        <v>109.932</v>
      </c>
      <c r="G115" s="25">
        <v>111.024</v>
      </c>
      <c r="H115" s="10" t="s">
        <v>23</v>
      </c>
      <c r="I115" s="30"/>
      <c r="J115" s="33">
        <f t="shared" si="7"/>
        <v>489.00000000000432</v>
      </c>
      <c r="K115" s="33">
        <f t="shared" si="8"/>
        <v>602.99999999999443</v>
      </c>
      <c r="L115" s="22">
        <f t="shared" si="9"/>
        <v>1.233128834355806</v>
      </c>
      <c r="M115" s="36">
        <v>603</v>
      </c>
      <c r="N115" s="17" t="str" cm="1">
        <f t="array" ref="N115">_xlfn.IFS($M115&gt;0,"勝ち",$M115=0,"-",$M115&lt;0,"負け")</f>
        <v>勝ち</v>
      </c>
      <c r="O115" s="10"/>
      <c r="P115" s="2" t="s">
        <v>207</v>
      </c>
      <c r="Q115" s="2"/>
      <c r="R115" s="2"/>
    </row>
    <row r="116" spans="2:18">
      <c r="B116" s="2">
        <f t="shared" si="10"/>
        <v>102</v>
      </c>
      <c r="C116" s="13" t="s">
        <v>208</v>
      </c>
      <c r="D116" s="10" t="s">
        <v>10</v>
      </c>
      <c r="E116" s="25">
        <v>111.074</v>
      </c>
      <c r="F116" s="25">
        <v>110.902</v>
      </c>
      <c r="G116" s="25">
        <v>111.265</v>
      </c>
      <c r="H116" s="10" t="s">
        <v>23</v>
      </c>
      <c r="I116" s="30"/>
      <c r="J116" s="33">
        <f t="shared" si="7"/>
        <v>171.99999999999704</v>
      </c>
      <c r="K116" s="33">
        <f t="shared" si="8"/>
        <v>191.0000000000025</v>
      </c>
      <c r="L116" s="22">
        <f t="shared" si="9"/>
        <v>1.1104651162791035</v>
      </c>
      <c r="M116" s="36">
        <v>-172</v>
      </c>
      <c r="N116" s="17" t="str" cm="1">
        <f t="array" ref="N116">_xlfn.IFS($M116&gt;0,"勝ち",$M116=0,"-",$M116&lt;0,"負け")</f>
        <v>負け</v>
      </c>
      <c r="O116" s="10"/>
      <c r="P116" s="2"/>
      <c r="Q116" s="2"/>
      <c r="R116" s="2"/>
    </row>
    <row r="117" spans="2:18">
      <c r="B117" s="2">
        <f t="shared" si="10"/>
        <v>103</v>
      </c>
      <c r="C117" s="13" t="s">
        <v>209</v>
      </c>
      <c r="D117" s="10" t="s">
        <v>10</v>
      </c>
      <c r="E117" s="25">
        <v>110.50700000000001</v>
      </c>
      <c r="F117" s="25">
        <v>110.31</v>
      </c>
      <c r="G117" s="25">
        <v>110.794</v>
      </c>
      <c r="H117" s="10" t="s">
        <v>23</v>
      </c>
      <c r="I117" s="30"/>
      <c r="J117" s="33">
        <f t="shared" si="7"/>
        <v>197.00000000000273</v>
      </c>
      <c r="K117" s="33">
        <f t="shared" si="8"/>
        <v>286.99999999999193</v>
      </c>
      <c r="L117" s="22">
        <f t="shared" si="9"/>
        <v>1.4568527918781113</v>
      </c>
      <c r="M117" s="36">
        <v>267</v>
      </c>
      <c r="N117" s="17" t="str" cm="1">
        <f t="array" ref="N117">_xlfn.IFS($M117&gt;0,"勝ち",$M117=0,"-",$M117&lt;0,"負け")</f>
        <v>勝ち</v>
      </c>
      <c r="O117" s="10"/>
      <c r="P117" s="2"/>
      <c r="Q117" s="2"/>
      <c r="R117" s="2"/>
    </row>
    <row r="118" spans="2:18">
      <c r="B118" s="2">
        <f t="shared" si="10"/>
        <v>104</v>
      </c>
      <c r="C118" s="13" t="s">
        <v>210</v>
      </c>
      <c r="D118" s="10" t="s">
        <v>10</v>
      </c>
      <c r="E118" s="25">
        <v>110.70699999999999</v>
      </c>
      <c r="F118" s="25">
        <v>110.589</v>
      </c>
      <c r="G118" s="25">
        <v>111.01600000000001</v>
      </c>
      <c r="H118" s="10" t="s">
        <v>23</v>
      </c>
      <c r="I118" s="30"/>
      <c r="J118" s="33">
        <f t="shared" si="7"/>
        <v>117.999999999995</v>
      </c>
      <c r="K118" s="33">
        <f t="shared" si="8"/>
        <v>309.00000000001171</v>
      </c>
      <c r="L118" s="22">
        <f t="shared" si="9"/>
        <v>2.6186440677968204</v>
      </c>
      <c r="M118" s="36">
        <v>-118</v>
      </c>
      <c r="N118" s="17" t="str" cm="1">
        <f t="array" ref="N118">_xlfn.IFS($M118&gt;0,"勝ち",$M118=0,"-",$M118&lt;0,"負け")</f>
        <v>負け</v>
      </c>
      <c r="O118" s="10"/>
      <c r="P118" s="2"/>
      <c r="Q118" s="2"/>
      <c r="R118" s="2"/>
    </row>
    <row r="119" spans="2:18">
      <c r="B119" s="2">
        <f t="shared" si="10"/>
        <v>105</v>
      </c>
      <c r="C119" s="13" t="s">
        <v>211</v>
      </c>
      <c r="D119" s="10" t="s">
        <v>10</v>
      </c>
      <c r="E119" s="25">
        <v>110.83199999999999</v>
      </c>
      <c r="F119" s="25">
        <v>110.721</v>
      </c>
      <c r="G119" s="25">
        <v>111.056</v>
      </c>
      <c r="H119" s="10" t="s">
        <v>23</v>
      </c>
      <c r="I119" s="30"/>
      <c r="J119" s="33">
        <f t="shared" si="7"/>
        <v>110.99999999999</v>
      </c>
      <c r="K119" s="33">
        <f t="shared" si="8"/>
        <v>224.00000000000375</v>
      </c>
      <c r="L119" s="22">
        <f t="shared" si="9"/>
        <v>2.0180180180182337</v>
      </c>
      <c r="M119" s="36">
        <v>-111</v>
      </c>
      <c r="N119" s="17" t="str" cm="1">
        <f t="array" ref="N119">_xlfn.IFS($M119&gt;0,"勝ち",$M119=0,"-",$M119&lt;0,"負け")</f>
        <v>負け</v>
      </c>
      <c r="O119" s="10"/>
      <c r="P119" s="2"/>
      <c r="Q119" s="2"/>
      <c r="R119" s="2"/>
    </row>
    <row r="120" spans="2:18">
      <c r="B120" s="2">
        <f t="shared" si="10"/>
        <v>106</v>
      </c>
      <c r="C120" s="13" t="s">
        <v>213</v>
      </c>
      <c r="D120" s="10" t="s">
        <v>10</v>
      </c>
      <c r="E120" s="25">
        <v>110.691</v>
      </c>
      <c r="F120" s="25">
        <v>110.56</v>
      </c>
      <c r="G120" s="25">
        <v>110.858</v>
      </c>
      <c r="H120" s="10" t="s">
        <v>23</v>
      </c>
      <c r="I120" s="30"/>
      <c r="J120" s="33">
        <f t="shared" si="7"/>
        <v>131.00000000000023</v>
      </c>
      <c r="K120" s="33">
        <f t="shared" si="8"/>
        <v>167.00000000000159</v>
      </c>
      <c r="L120" s="22">
        <f t="shared" si="9"/>
        <v>1.2748091603053535</v>
      </c>
      <c r="M120" s="36">
        <v>167</v>
      </c>
      <c r="N120" s="17" t="str" cm="1">
        <f t="array" ref="N120">_xlfn.IFS($M120&gt;0,"勝ち",$M120=0,"-",$M120&lt;0,"負け")</f>
        <v>勝ち</v>
      </c>
      <c r="O120" s="10"/>
      <c r="P120" s="2" t="s">
        <v>212</v>
      </c>
      <c r="Q120" s="2"/>
      <c r="R120" s="2"/>
    </row>
    <row r="121" spans="2:18">
      <c r="B121" s="2">
        <f t="shared" si="10"/>
        <v>107</v>
      </c>
      <c r="C121" s="13" t="s">
        <v>215</v>
      </c>
      <c r="D121" s="10" t="s">
        <v>10</v>
      </c>
      <c r="E121" s="25">
        <v>110.858</v>
      </c>
      <c r="F121" s="25">
        <v>110.747</v>
      </c>
      <c r="G121" s="25">
        <v>111.05800000000001</v>
      </c>
      <c r="H121" s="10" t="s">
        <v>23</v>
      </c>
      <c r="I121" s="30"/>
      <c r="J121" s="33">
        <f t="shared" si="7"/>
        <v>111.00000000000421</v>
      </c>
      <c r="K121" s="33">
        <f t="shared" si="8"/>
        <v>200.00000000000284</v>
      </c>
      <c r="L121" s="22">
        <f t="shared" si="9"/>
        <v>1.8018018018017592</v>
      </c>
      <c r="M121" s="36">
        <v>-111</v>
      </c>
      <c r="N121" s="17" t="str" cm="1">
        <f t="array" ref="N121">_xlfn.IFS($M121&gt;0,"勝ち",$M121=0,"-",$M121&lt;0,"負け")</f>
        <v>負け</v>
      </c>
      <c r="O121" s="10"/>
      <c r="P121" s="2" t="s">
        <v>214</v>
      </c>
      <c r="Q121" s="2"/>
      <c r="R121" s="2"/>
    </row>
    <row r="122" spans="2:18">
      <c r="B122" s="2">
        <f t="shared" si="10"/>
        <v>108</v>
      </c>
      <c r="C122" s="13" t="s">
        <v>216</v>
      </c>
      <c r="D122" s="10" t="s">
        <v>10</v>
      </c>
      <c r="E122" s="25">
        <v>111.539</v>
      </c>
      <c r="F122" s="25">
        <v>111.295</v>
      </c>
      <c r="G122" s="25">
        <v>112.05800000000001</v>
      </c>
      <c r="H122" s="10" t="s">
        <v>25</v>
      </c>
      <c r="I122" s="30"/>
      <c r="J122" s="33">
        <f t="shared" si="7"/>
        <v>243.99999999999977</v>
      </c>
      <c r="K122" s="33">
        <f t="shared" si="8"/>
        <v>519.00000000000546</v>
      </c>
      <c r="L122" s="22">
        <f t="shared" si="9"/>
        <v>2.127049180327893</v>
      </c>
      <c r="M122" s="36">
        <v>519</v>
      </c>
      <c r="N122" s="17" t="str" cm="1">
        <f t="array" ref="N122">_xlfn.IFS($M122&gt;0,"勝ち",$M122=0,"-",$M122&lt;0,"負け")</f>
        <v>勝ち</v>
      </c>
      <c r="O122" s="10"/>
      <c r="P122" s="2" t="s">
        <v>217</v>
      </c>
      <c r="Q122" s="2"/>
      <c r="R122" s="2"/>
    </row>
    <row r="123" spans="2:18">
      <c r="B123" s="2">
        <f t="shared" si="10"/>
        <v>109</v>
      </c>
      <c r="C123" s="13" t="s">
        <v>218</v>
      </c>
      <c r="D123" s="10" t="s">
        <v>10</v>
      </c>
      <c r="E123" s="25">
        <v>111.75700000000001</v>
      </c>
      <c r="F123" s="25">
        <v>111.61799999999999</v>
      </c>
      <c r="G123" s="25">
        <v>111.94199999999999</v>
      </c>
      <c r="H123" s="10" t="s">
        <v>23</v>
      </c>
      <c r="I123" s="30"/>
      <c r="J123" s="33">
        <f t="shared" si="7"/>
        <v>139.00000000001</v>
      </c>
      <c r="K123" s="33">
        <f t="shared" si="8"/>
        <v>184.99999999998806</v>
      </c>
      <c r="L123" s="22">
        <f t="shared" si="9"/>
        <v>1.3309352517983795</v>
      </c>
      <c r="M123" s="36">
        <v>185</v>
      </c>
      <c r="N123" s="17" t="str" cm="1">
        <f t="array" ref="N123">_xlfn.IFS($M123&gt;0,"勝ち",$M123=0,"-",$M123&lt;0,"負け")</f>
        <v>勝ち</v>
      </c>
      <c r="O123" s="10"/>
      <c r="P123" s="2"/>
      <c r="Q123" s="2"/>
      <c r="R123" s="2"/>
    </row>
    <row r="124" spans="2:18">
      <c r="B124" s="2">
        <f t="shared" si="10"/>
        <v>110</v>
      </c>
      <c r="C124" s="13" t="s">
        <v>219</v>
      </c>
      <c r="D124" s="10" t="s">
        <v>11</v>
      </c>
      <c r="E124" s="25">
        <v>111.619</v>
      </c>
      <c r="F124" s="25">
        <v>111.694</v>
      </c>
      <c r="G124" s="25">
        <v>111.43300000000001</v>
      </c>
      <c r="H124" s="10" t="s">
        <v>25</v>
      </c>
      <c r="I124" s="30"/>
      <c r="J124" s="33">
        <f t="shared" si="7"/>
        <v>75.000000000002842</v>
      </c>
      <c r="K124" s="33">
        <f t="shared" si="8"/>
        <v>185.99999999999284</v>
      </c>
      <c r="L124" s="22">
        <f t="shared" si="9"/>
        <v>2.4799999999998104</v>
      </c>
      <c r="M124" s="36">
        <v>-75</v>
      </c>
      <c r="N124" s="17" t="str" cm="1">
        <f t="array" ref="N124">_xlfn.IFS($M124&gt;0,"勝ち",$M124=0,"-",$M124&lt;0,"負け")</f>
        <v>負け</v>
      </c>
      <c r="O124" s="10"/>
      <c r="P124" s="2"/>
      <c r="Q124" s="2"/>
      <c r="R124" s="2"/>
    </row>
    <row r="125" spans="2:18">
      <c r="B125" s="2">
        <f t="shared" si="10"/>
        <v>111</v>
      </c>
      <c r="C125" s="13" t="s">
        <v>222</v>
      </c>
      <c r="D125" s="10" t="s">
        <v>11</v>
      </c>
      <c r="E125" s="25">
        <v>111.699</v>
      </c>
      <c r="F125" s="25">
        <v>111.80500000000001</v>
      </c>
      <c r="G125" s="25">
        <v>111.55800000000001</v>
      </c>
      <c r="H125" s="10" t="s">
        <v>24</v>
      </c>
      <c r="I125" s="30"/>
      <c r="J125" s="33">
        <f t="shared" si="7"/>
        <v>106.00000000000875</v>
      </c>
      <c r="K125" s="33">
        <f t="shared" si="8"/>
        <v>140.99999999999113</v>
      </c>
      <c r="L125" s="22">
        <f t="shared" si="9"/>
        <v>1.3301886792450894</v>
      </c>
      <c r="M125" s="36">
        <v>-106</v>
      </c>
      <c r="N125" s="17" t="str" cm="1">
        <f t="array" ref="N125">_xlfn.IFS($M125&gt;0,"勝ち",$M125=0,"-",$M125&lt;0,"負け")</f>
        <v>負け</v>
      </c>
      <c r="O125" s="10" t="s">
        <v>221</v>
      </c>
      <c r="P125" s="2" t="s">
        <v>220</v>
      </c>
      <c r="Q125" s="2"/>
      <c r="R125" s="2"/>
    </row>
    <row r="126" spans="2:18">
      <c r="B126" s="2">
        <f t="shared" si="10"/>
        <v>112</v>
      </c>
      <c r="C126" s="13" t="s">
        <v>223</v>
      </c>
      <c r="D126" s="10" t="s">
        <v>11</v>
      </c>
      <c r="E126" s="25">
        <v>111.60299999999999</v>
      </c>
      <c r="F126" s="25">
        <v>111.682</v>
      </c>
      <c r="G126" s="25">
        <v>111.489</v>
      </c>
      <c r="H126" s="10" t="s">
        <v>24</v>
      </c>
      <c r="I126" s="30"/>
      <c r="J126" s="33">
        <f t="shared" si="7"/>
        <v>79.000000000007731</v>
      </c>
      <c r="K126" s="33">
        <f t="shared" si="8"/>
        <v>113.99999999999011</v>
      </c>
      <c r="L126" s="22">
        <f t="shared" si="9"/>
        <v>1.443037974683278</v>
      </c>
      <c r="M126" s="36">
        <v>-59</v>
      </c>
      <c r="N126" s="17" t="str" cm="1">
        <f t="array" ref="N126">_xlfn.IFS($M126&gt;0,"勝ち",$M126=0,"-",$M126&lt;0,"負け")</f>
        <v>負け</v>
      </c>
      <c r="O126" s="10"/>
      <c r="P126" s="2" t="s">
        <v>220</v>
      </c>
      <c r="Q126" s="2"/>
      <c r="R126" s="2"/>
    </row>
    <row r="127" spans="2:18">
      <c r="B127" s="2">
        <f t="shared" si="10"/>
        <v>113</v>
      </c>
      <c r="C127" s="13" t="s">
        <v>224</v>
      </c>
      <c r="D127" s="10" t="s">
        <v>10</v>
      </c>
      <c r="E127" s="25">
        <v>111.26600000000001</v>
      </c>
      <c r="F127" s="25">
        <v>111.105</v>
      </c>
      <c r="G127" s="25">
        <v>111.449</v>
      </c>
      <c r="H127" s="10" t="s">
        <v>23</v>
      </c>
      <c r="I127" s="30"/>
      <c r="J127" s="33">
        <f t="shared" si="7"/>
        <v>161.00000000000136</v>
      </c>
      <c r="K127" s="33">
        <f t="shared" si="8"/>
        <v>182.99999999999272</v>
      </c>
      <c r="L127" s="22">
        <f t="shared" si="9"/>
        <v>1.1366459627328644</v>
      </c>
      <c r="M127" s="36">
        <v>183</v>
      </c>
      <c r="N127" s="17" t="str" cm="1">
        <f t="array" ref="N127">_xlfn.IFS($M127&gt;0,"勝ち",$M127=0,"-",$M127&lt;0,"負け")</f>
        <v>勝ち</v>
      </c>
      <c r="O127" s="10"/>
      <c r="P127" s="2" t="s">
        <v>212</v>
      </c>
      <c r="Q127" s="2"/>
      <c r="R127" s="2"/>
    </row>
    <row r="128" spans="2:18">
      <c r="B128" s="2">
        <f t="shared" si="10"/>
        <v>114</v>
      </c>
      <c r="C128" s="13" t="s">
        <v>225</v>
      </c>
      <c r="D128" s="10" t="s">
        <v>10</v>
      </c>
      <c r="E128" s="25">
        <v>111.492</v>
      </c>
      <c r="F128" s="25">
        <v>111.363</v>
      </c>
      <c r="G128" s="25">
        <v>111.816</v>
      </c>
      <c r="H128" s="10" t="s">
        <v>23</v>
      </c>
      <c r="I128" s="30"/>
      <c r="J128" s="33">
        <f t="shared" si="7"/>
        <v>129.00000000000489</v>
      </c>
      <c r="K128" s="33">
        <f t="shared" si="8"/>
        <v>323.99999999999807</v>
      </c>
      <c r="L128" s="22">
        <f t="shared" si="9"/>
        <v>2.5116279069766341</v>
      </c>
      <c r="M128" s="36">
        <v>-129</v>
      </c>
      <c r="N128" s="17" t="str" cm="1">
        <f t="array" ref="N128">_xlfn.IFS($M128&gt;0,"勝ち",$M128=0,"-",$M128&lt;0,"負け")</f>
        <v>負け</v>
      </c>
      <c r="O128" s="10"/>
      <c r="P128" s="2"/>
      <c r="Q128" s="2"/>
      <c r="R128" s="2"/>
    </row>
    <row r="129" spans="2:18">
      <c r="B129" s="2">
        <f t="shared" si="10"/>
        <v>115</v>
      </c>
      <c r="C129" s="13" t="s">
        <v>226</v>
      </c>
      <c r="D129" s="10" t="s">
        <v>11</v>
      </c>
      <c r="E129" s="25">
        <v>111.343</v>
      </c>
      <c r="F129" s="25">
        <v>111.49</v>
      </c>
      <c r="G129" s="25">
        <v>111.032</v>
      </c>
      <c r="H129" s="10" t="s">
        <v>24</v>
      </c>
      <c r="I129" s="30"/>
      <c r="J129" s="33">
        <f t="shared" si="7"/>
        <v>146.99999999999136</v>
      </c>
      <c r="K129" s="33">
        <f t="shared" si="8"/>
        <v>311.00000000000705</v>
      </c>
      <c r="L129" s="22">
        <f t="shared" si="9"/>
        <v>2.1156462585035736</v>
      </c>
      <c r="M129" s="36">
        <v>-147</v>
      </c>
      <c r="N129" s="17" t="str" cm="1">
        <f t="array" ref="N129">_xlfn.IFS($M129&gt;0,"勝ち",$M129=0,"-",$M129&lt;0,"負け")</f>
        <v>負け</v>
      </c>
      <c r="O129" s="10"/>
      <c r="P129" s="2"/>
      <c r="Q129" s="2"/>
      <c r="R129" s="2"/>
    </row>
    <row r="130" spans="2:18">
      <c r="B130" s="2">
        <f t="shared" si="10"/>
        <v>116</v>
      </c>
      <c r="C130" s="13" t="s">
        <v>227</v>
      </c>
      <c r="D130" s="10" t="s">
        <v>11</v>
      </c>
      <c r="E130" s="25">
        <v>110.08</v>
      </c>
      <c r="F130" s="25">
        <v>110.29900000000001</v>
      </c>
      <c r="G130" s="25">
        <v>109.818</v>
      </c>
      <c r="H130" s="10" t="s">
        <v>24</v>
      </c>
      <c r="I130" s="30"/>
      <c r="J130" s="33">
        <f t="shared" si="7"/>
        <v>219.0000000000083</v>
      </c>
      <c r="K130" s="33">
        <f t="shared" si="8"/>
        <v>262.00000000000045</v>
      </c>
      <c r="L130" s="22">
        <f t="shared" si="9"/>
        <v>1.1963470319634271</v>
      </c>
      <c r="M130" s="36">
        <v>262</v>
      </c>
      <c r="N130" s="17" t="str" cm="1">
        <f t="array" ref="N130">_xlfn.IFS($M130&gt;0,"勝ち",$M130=0,"-",$M130&lt;0,"負け")</f>
        <v>勝ち</v>
      </c>
      <c r="O130" s="10"/>
      <c r="P130" s="2"/>
      <c r="Q130" s="2"/>
      <c r="R130" s="2"/>
    </row>
    <row r="131" spans="2:18">
      <c r="B131" s="2">
        <f t="shared" si="10"/>
        <v>117</v>
      </c>
      <c r="C131" s="13" t="s">
        <v>228</v>
      </c>
      <c r="D131" s="10" t="s">
        <v>11</v>
      </c>
      <c r="E131" s="25">
        <v>110.309</v>
      </c>
      <c r="F131" s="25">
        <v>110.68600000000001</v>
      </c>
      <c r="G131" s="25">
        <v>109.25700000000001</v>
      </c>
      <c r="H131" s="10" t="s">
        <v>24</v>
      </c>
      <c r="I131" s="30"/>
      <c r="J131" s="33">
        <f t="shared" si="7"/>
        <v>377.00000000000955</v>
      </c>
      <c r="K131" s="33">
        <f t="shared" si="8"/>
        <v>1051.9999999999925</v>
      </c>
      <c r="L131" s="22">
        <f t="shared" si="9"/>
        <v>2.7904509283818721</v>
      </c>
      <c r="M131" s="36">
        <v>0</v>
      </c>
      <c r="N131" s="17" t="str" cm="1">
        <f t="array" ref="N131">_xlfn.IFS($M131&gt;0,"勝ち",$M131=0,"-",$M131&lt;0,"負け")</f>
        <v>-</v>
      </c>
      <c r="O131" s="10"/>
      <c r="P131" s="2"/>
      <c r="Q131" s="2"/>
      <c r="R131" s="2"/>
    </row>
    <row r="132" spans="2:18">
      <c r="B132" s="2">
        <f t="shared" si="10"/>
        <v>118</v>
      </c>
      <c r="C132" s="13" t="s">
        <v>229</v>
      </c>
      <c r="D132" s="10" t="s">
        <v>10</v>
      </c>
      <c r="E132" s="25">
        <v>110.73</v>
      </c>
      <c r="F132" s="25">
        <v>110.514</v>
      </c>
      <c r="G132" s="25">
        <v>111.13500000000001</v>
      </c>
      <c r="H132" s="10" t="s">
        <v>25</v>
      </c>
      <c r="I132" s="30"/>
      <c r="J132" s="33">
        <f t="shared" si="7"/>
        <v>216.00000000000819</v>
      </c>
      <c r="K132" s="33">
        <f t="shared" si="8"/>
        <v>405.00000000000114</v>
      </c>
      <c r="L132" s="22">
        <f t="shared" si="9"/>
        <v>1.8749999999999343</v>
      </c>
      <c r="M132" s="36">
        <v>0</v>
      </c>
      <c r="N132" s="17" t="str" cm="1">
        <f t="array" ref="N132">_xlfn.IFS($M132&gt;0,"勝ち",$M132=0,"-",$M132&lt;0,"負け")</f>
        <v>-</v>
      </c>
      <c r="O132" s="10"/>
      <c r="P132" s="2"/>
      <c r="Q132" s="2"/>
      <c r="R132" s="2"/>
    </row>
    <row r="133" spans="2:18">
      <c r="B133" s="2">
        <f t="shared" si="10"/>
        <v>119</v>
      </c>
      <c r="C133" s="13" t="s">
        <v>230</v>
      </c>
      <c r="D133" s="10" t="s">
        <v>11</v>
      </c>
      <c r="E133" s="25">
        <v>111.343</v>
      </c>
      <c r="F133" s="25">
        <v>111.49</v>
      </c>
      <c r="G133" s="25">
        <v>111.045</v>
      </c>
      <c r="H133" s="10" t="s">
        <v>24</v>
      </c>
      <c r="I133" s="30"/>
      <c r="J133" s="33">
        <f t="shared" si="7"/>
        <v>146.99999999999136</v>
      </c>
      <c r="K133" s="33">
        <f t="shared" si="8"/>
        <v>298.00000000000182</v>
      </c>
      <c r="L133" s="22">
        <f t="shared" si="9"/>
        <v>2.027210884353873</v>
      </c>
      <c r="M133" s="36">
        <v>0</v>
      </c>
      <c r="N133" s="17" t="str" cm="1">
        <f t="array" ref="N133">_xlfn.IFS($M133&gt;0,"勝ち",$M133=0,"-",$M133&lt;0,"負け")</f>
        <v>-</v>
      </c>
      <c r="O133" s="10"/>
      <c r="P133" s="2" t="s">
        <v>231</v>
      </c>
      <c r="Q133" s="2"/>
      <c r="R133" s="2"/>
    </row>
    <row r="134" spans="2:18">
      <c r="B134" s="2">
        <f t="shared" si="10"/>
        <v>120</v>
      </c>
      <c r="C134" s="13" t="s">
        <v>233</v>
      </c>
      <c r="D134" s="10" t="s">
        <v>10</v>
      </c>
      <c r="E134" s="25">
        <v>111.58799999999999</v>
      </c>
      <c r="F134" s="25">
        <v>111.491</v>
      </c>
      <c r="G134" s="25">
        <v>111.797</v>
      </c>
      <c r="H134" s="10" t="s">
        <v>25</v>
      </c>
      <c r="I134" s="30"/>
      <c r="J134" s="33">
        <f t="shared" si="7"/>
        <v>96.999999999994202</v>
      </c>
      <c r="K134" s="33">
        <f t="shared" si="8"/>
        <v>209.00000000000318</v>
      </c>
      <c r="L134" s="22">
        <f t="shared" si="9"/>
        <v>2.1546391752578935</v>
      </c>
      <c r="M134" s="36">
        <v>209</v>
      </c>
      <c r="N134" s="17" t="str" cm="1">
        <f t="array" ref="N134">_xlfn.IFS($M134&gt;0,"勝ち",$M134=0,"-",$M134&lt;0,"負け")</f>
        <v>勝ち</v>
      </c>
      <c r="O134" s="10"/>
      <c r="P134" s="2"/>
      <c r="Q134" s="2"/>
      <c r="R134" s="2"/>
    </row>
    <row r="135" spans="2:18">
      <c r="B135" s="2">
        <f t="shared" si="10"/>
        <v>121</v>
      </c>
      <c r="C135" s="13" t="s">
        <v>234</v>
      </c>
      <c r="D135" s="10" t="s">
        <v>11</v>
      </c>
      <c r="E135" s="25">
        <v>110.94499999999999</v>
      </c>
      <c r="F135" s="25">
        <v>111.02800000000001</v>
      </c>
      <c r="G135" s="25">
        <v>110.374</v>
      </c>
      <c r="H135" s="10" t="s">
        <v>24</v>
      </c>
      <c r="I135" s="30"/>
      <c r="J135" s="33">
        <f t="shared" si="7"/>
        <v>83.000000000012619</v>
      </c>
      <c r="K135" s="33">
        <f t="shared" si="8"/>
        <v>570.99999999999795</v>
      </c>
      <c r="L135" s="22">
        <f t="shared" si="9"/>
        <v>6.8795180722880858</v>
      </c>
      <c r="M135" s="36">
        <v>-83</v>
      </c>
      <c r="N135" s="17" t="str" cm="1">
        <f t="array" ref="N135">_xlfn.IFS($M135&gt;0,"勝ち",$M135=0,"-",$M135&lt;0,"負け")</f>
        <v>負け</v>
      </c>
      <c r="O135" s="10"/>
      <c r="P135" s="2"/>
      <c r="Q135" s="2"/>
      <c r="R135" s="2"/>
    </row>
    <row r="136" spans="2:18">
      <c r="B136" s="2">
        <f t="shared" si="10"/>
        <v>122</v>
      </c>
      <c r="C136" s="13" t="s">
        <v>235</v>
      </c>
      <c r="D136" s="10" t="s">
        <v>10</v>
      </c>
      <c r="E136" s="25">
        <v>111.977</v>
      </c>
      <c r="F136" s="25">
        <v>111.818</v>
      </c>
      <c r="G136" s="25">
        <v>112.181</v>
      </c>
      <c r="H136" s="10" t="s">
        <v>23</v>
      </c>
      <c r="I136" s="30"/>
      <c r="J136" s="33">
        <f t="shared" si="7"/>
        <v>159.00000000000603</v>
      </c>
      <c r="K136" s="33">
        <f t="shared" si="8"/>
        <v>203.99999999999352</v>
      </c>
      <c r="L136" s="22">
        <f t="shared" si="9"/>
        <v>1.283018867924439</v>
      </c>
      <c r="M136" s="36">
        <v>-159</v>
      </c>
      <c r="N136" s="17" t="str" cm="1">
        <f t="array" ref="N136">_xlfn.IFS($M136&gt;0,"勝ち",$M136=0,"-",$M136&lt;0,"負け")</f>
        <v>負け</v>
      </c>
      <c r="O136" s="10"/>
      <c r="P136" s="2"/>
      <c r="Q136" s="2"/>
      <c r="R136" s="2"/>
    </row>
    <row r="137" spans="2:18">
      <c r="B137" s="2">
        <f t="shared" si="10"/>
        <v>123</v>
      </c>
      <c r="C137" s="13" t="s">
        <v>237</v>
      </c>
      <c r="D137" s="10" t="s">
        <v>11</v>
      </c>
      <c r="E137" s="25">
        <v>112.04600000000001</v>
      </c>
      <c r="F137" s="25">
        <v>112.256</v>
      </c>
      <c r="G137" s="25">
        <v>111.788</v>
      </c>
      <c r="H137" s="10" t="s">
        <v>24</v>
      </c>
      <c r="I137" s="30"/>
      <c r="J137" s="33">
        <f t="shared" si="7"/>
        <v>209.99999999999375</v>
      </c>
      <c r="K137" s="33">
        <f t="shared" si="8"/>
        <v>258.00000000000978</v>
      </c>
      <c r="L137" s="22">
        <f t="shared" si="9"/>
        <v>1.2285714285715117</v>
      </c>
      <c r="M137" s="36">
        <v>258</v>
      </c>
      <c r="N137" s="17" t="str" cm="1">
        <f t="array" ref="N137">_xlfn.IFS($M137&gt;0,"勝ち",$M137=0,"-",$M137&lt;0,"負け")</f>
        <v>勝ち</v>
      </c>
      <c r="O137" s="10"/>
      <c r="P137" s="2" t="s">
        <v>236</v>
      </c>
      <c r="Q137" s="2"/>
      <c r="R137" s="2"/>
    </row>
    <row r="138" spans="2:18">
      <c r="B138" s="2">
        <f t="shared" si="10"/>
        <v>124</v>
      </c>
      <c r="C138" s="13" t="s">
        <v>238</v>
      </c>
      <c r="D138" s="10" t="s">
        <v>10</v>
      </c>
      <c r="E138" s="25">
        <v>111.40600000000001</v>
      </c>
      <c r="F138" s="25">
        <v>111.267</v>
      </c>
      <c r="G138" s="25">
        <v>111.607</v>
      </c>
      <c r="H138" s="10" t="s">
        <v>23</v>
      </c>
      <c r="I138" s="30"/>
      <c r="J138" s="33">
        <f t="shared" si="7"/>
        <v>139.00000000001</v>
      </c>
      <c r="K138" s="33">
        <f t="shared" si="8"/>
        <v>200.99999999999341</v>
      </c>
      <c r="L138" s="22">
        <f t="shared" si="9"/>
        <v>1.4460431654674744</v>
      </c>
      <c r="M138" s="36">
        <v>-141</v>
      </c>
      <c r="N138" s="17" t="str" cm="1">
        <f t="array" ref="N138">_xlfn.IFS($M138&gt;0,"勝ち",$M138=0,"-",$M138&lt;0,"負け")</f>
        <v>負け</v>
      </c>
      <c r="O138" s="10"/>
      <c r="P138" s="2" t="s">
        <v>239</v>
      </c>
      <c r="Q138" s="2"/>
      <c r="R138" s="2"/>
    </row>
    <row r="139" spans="2:18">
      <c r="B139" s="2">
        <f t="shared" si="10"/>
        <v>125</v>
      </c>
      <c r="C139" s="13" t="s">
        <v>240</v>
      </c>
      <c r="D139" s="10" t="s">
        <v>11</v>
      </c>
      <c r="E139" s="25">
        <v>111.411</v>
      </c>
      <c r="F139" s="25">
        <v>111.508</v>
      </c>
      <c r="G139" s="25">
        <v>110.95399999999999</v>
      </c>
      <c r="H139" s="10" t="s">
        <v>24</v>
      </c>
      <c r="I139" s="30"/>
      <c r="J139" s="33">
        <f t="shared" si="7"/>
        <v>96.999999999994202</v>
      </c>
      <c r="K139" s="33">
        <f t="shared" si="8"/>
        <v>457.00000000000784</v>
      </c>
      <c r="L139" s="22">
        <f t="shared" si="9"/>
        <v>4.7113402061859295</v>
      </c>
      <c r="M139" s="36">
        <v>-97</v>
      </c>
      <c r="N139" s="17" t="str" cm="1">
        <f t="array" ref="N139">_xlfn.IFS($M139&gt;0,"勝ち",$M139=0,"-",$M139&lt;0,"負け")</f>
        <v>負け</v>
      </c>
      <c r="O139" s="10"/>
      <c r="P139" s="2"/>
      <c r="Q139" s="2"/>
      <c r="R139" s="2"/>
    </row>
    <row r="140" spans="2:18">
      <c r="B140" s="2">
        <f t="shared" si="10"/>
        <v>126</v>
      </c>
      <c r="C140" s="13" t="s">
        <v>241</v>
      </c>
      <c r="D140" s="10" t="s">
        <v>10</v>
      </c>
      <c r="E140" s="25">
        <v>111.569</v>
      </c>
      <c r="F140" s="25">
        <v>111.44</v>
      </c>
      <c r="G140" s="25">
        <v>111.81699999999999</v>
      </c>
      <c r="H140" s="10" t="s">
        <v>23</v>
      </c>
      <c r="I140" s="30"/>
      <c r="J140" s="33">
        <f t="shared" si="7"/>
        <v>129.00000000000489</v>
      </c>
      <c r="K140" s="33">
        <f t="shared" si="8"/>
        <v>247.99999999999045</v>
      </c>
      <c r="L140" s="22">
        <f t="shared" si="9"/>
        <v>1.9224806201548919</v>
      </c>
      <c r="M140" s="36">
        <v>-129</v>
      </c>
      <c r="N140" s="17" t="str" cm="1">
        <f t="array" ref="N140">_xlfn.IFS($M140&gt;0,"勝ち",$M140=0,"-",$M140&lt;0,"負け")</f>
        <v>負け</v>
      </c>
      <c r="O140" s="10"/>
      <c r="P140" s="2"/>
      <c r="Q140" s="2"/>
      <c r="R140" s="2"/>
    </row>
    <row r="141" spans="2:18">
      <c r="B141" s="2">
        <f t="shared" si="10"/>
        <v>127</v>
      </c>
      <c r="C141" s="13" t="s">
        <v>242</v>
      </c>
      <c r="D141" s="10" t="s">
        <v>11</v>
      </c>
      <c r="E141" s="25">
        <v>110.127</v>
      </c>
      <c r="F141" s="25">
        <v>110.33799999999999</v>
      </c>
      <c r="G141" s="25">
        <v>109.849</v>
      </c>
      <c r="H141" s="10" t="s">
        <v>24</v>
      </c>
      <c r="I141" s="30"/>
      <c r="J141" s="33">
        <f t="shared" si="7"/>
        <v>210.99999999999852</v>
      </c>
      <c r="K141" s="33">
        <f t="shared" si="8"/>
        <v>277.99999999999159</v>
      </c>
      <c r="L141" s="22">
        <f t="shared" si="9"/>
        <v>1.3175355450236661</v>
      </c>
      <c r="M141" s="36">
        <v>278</v>
      </c>
      <c r="N141" s="17" t="str" cm="1">
        <f t="array" ref="N141">_xlfn.IFS($M141&gt;0,"勝ち",$M141=0,"-",$M141&lt;0,"負け")</f>
        <v>勝ち</v>
      </c>
      <c r="O141" s="10"/>
      <c r="P141" s="2"/>
      <c r="Q141" s="2"/>
      <c r="R141" s="2"/>
    </row>
    <row r="142" spans="2:18">
      <c r="B142" s="2">
        <f t="shared" si="10"/>
        <v>128</v>
      </c>
      <c r="C142" s="13" t="s">
        <v>243</v>
      </c>
      <c r="D142" s="10" t="s">
        <v>11</v>
      </c>
      <c r="E142" s="25">
        <v>109.55800000000001</v>
      </c>
      <c r="F142" s="25">
        <v>109.721</v>
      </c>
      <c r="G142" s="25">
        <v>108.779</v>
      </c>
      <c r="H142" s="10" t="s">
        <v>24</v>
      </c>
      <c r="I142" s="30"/>
      <c r="J142" s="33">
        <f t="shared" si="7"/>
        <v>162.9999999999967</v>
      </c>
      <c r="K142" s="33">
        <f t="shared" si="8"/>
        <v>779.00000000001057</v>
      </c>
      <c r="L142" s="22">
        <f t="shared" si="9"/>
        <v>4.7791411042946397</v>
      </c>
      <c r="M142" s="36">
        <v>-163</v>
      </c>
      <c r="N142" s="17" t="str" cm="1">
        <f t="array" ref="N142">_xlfn.IFS($M142&gt;0,"勝ち",$M142=0,"-",$M142&lt;0,"負け")</f>
        <v>負け</v>
      </c>
      <c r="O142" s="10"/>
      <c r="P142" s="2"/>
      <c r="Q142" s="2"/>
      <c r="R142" s="2"/>
    </row>
    <row r="143" spans="2:18">
      <c r="B143" s="2">
        <f t="shared" si="10"/>
        <v>129</v>
      </c>
      <c r="C143" s="13" t="s">
        <v>244</v>
      </c>
      <c r="D143" s="10" t="s">
        <v>11</v>
      </c>
      <c r="E143" s="25">
        <v>109.559</v>
      </c>
      <c r="F143" s="25">
        <v>109.754</v>
      </c>
      <c r="G143" s="25">
        <v>109.16500000000001</v>
      </c>
      <c r="H143" s="10" t="s">
        <v>24</v>
      </c>
      <c r="I143" s="30"/>
      <c r="J143" s="33">
        <f t="shared" si="7"/>
        <v>195.00000000000739</v>
      </c>
      <c r="K143" s="33">
        <f t="shared" si="8"/>
        <v>393.99999999999125</v>
      </c>
      <c r="L143" s="22">
        <f t="shared" si="9"/>
        <v>2.0205128205126992</v>
      </c>
      <c r="M143" s="36">
        <v>-195</v>
      </c>
      <c r="N143" s="17" t="str" cm="1">
        <f t="array" ref="N143">_xlfn.IFS($M143&gt;0,"勝ち",$M143=0,"-",$M143&lt;0,"負け")</f>
        <v>負け</v>
      </c>
      <c r="O143" s="10"/>
      <c r="P143" s="2" t="s">
        <v>245</v>
      </c>
      <c r="Q143" s="2"/>
      <c r="R143" s="2"/>
    </row>
    <row r="144" spans="2:18">
      <c r="B144" s="2">
        <f t="shared" ref="B144:B256" si="11">ROW()-14</f>
        <v>130</v>
      </c>
      <c r="C144" s="13" t="s">
        <v>247</v>
      </c>
      <c r="D144" s="10" t="s">
        <v>11</v>
      </c>
      <c r="E144" s="25">
        <v>109.476</v>
      </c>
      <c r="F144" s="25">
        <v>109.70699999999999</v>
      </c>
      <c r="G144" s="25">
        <v>109.099</v>
      </c>
      <c r="H144" s="10" t="s">
        <v>24</v>
      </c>
      <c r="I144" s="30"/>
      <c r="J144" s="33">
        <f t="shared" si="7"/>
        <v>230.99999999999454</v>
      </c>
      <c r="K144" s="33">
        <f t="shared" si="8"/>
        <v>376.99999999999534</v>
      </c>
      <c r="L144" s="22">
        <f t="shared" si="9"/>
        <v>1.6320346320346504</v>
      </c>
      <c r="M144" s="36">
        <v>-231</v>
      </c>
      <c r="N144" s="17" t="str" cm="1">
        <f t="array" ref="N144">_xlfn.IFS($M144&gt;0,"勝ち",$M144=0,"-",$M144&lt;0,"負け")</f>
        <v>負け</v>
      </c>
      <c r="O144" s="10"/>
      <c r="P144" s="2" t="s">
        <v>246</v>
      </c>
      <c r="Q144" s="2"/>
      <c r="R144" s="2"/>
    </row>
    <row r="145" spans="2:18">
      <c r="B145" s="2">
        <f t="shared" si="11"/>
        <v>131</v>
      </c>
      <c r="C145" s="13" t="s">
        <v>248</v>
      </c>
      <c r="D145" s="10" t="s">
        <v>11</v>
      </c>
      <c r="E145" s="25">
        <v>109.51600000000001</v>
      </c>
      <c r="F145" s="25">
        <v>109.75</v>
      </c>
      <c r="G145" s="25">
        <v>109.23</v>
      </c>
      <c r="H145" s="10" t="s">
        <v>24</v>
      </c>
      <c r="I145" s="30"/>
      <c r="J145" s="33">
        <f t="shared" si="7"/>
        <v>233.99999999999466</v>
      </c>
      <c r="K145" s="33">
        <f t="shared" si="8"/>
        <v>286.00000000000136</v>
      </c>
      <c r="L145" s="22">
        <f t="shared" si="9"/>
        <v>1.2222222222222561</v>
      </c>
      <c r="M145" s="36">
        <v>-234</v>
      </c>
      <c r="N145" s="17" t="str" cm="1">
        <f t="array" ref="N145">_xlfn.IFS($M145&gt;0,"勝ち",$M145=0,"-",$M145&lt;0,"負け")</f>
        <v>負け</v>
      </c>
      <c r="O145" s="10"/>
      <c r="P145" s="2"/>
      <c r="Q145" s="2"/>
      <c r="R145" s="2"/>
    </row>
    <row r="146" spans="2:18">
      <c r="B146" s="2">
        <f t="shared" si="11"/>
        <v>132</v>
      </c>
      <c r="C146" s="13" t="s">
        <v>249</v>
      </c>
      <c r="D146" s="10" t="s">
        <v>10</v>
      </c>
      <c r="E146" s="25">
        <v>110.17400000000001</v>
      </c>
      <c r="F146" s="25">
        <v>109.919</v>
      </c>
      <c r="G146" s="25">
        <v>110.61</v>
      </c>
      <c r="H146" s="10" t="s">
        <v>25</v>
      </c>
      <c r="I146" s="30"/>
      <c r="J146" s="33">
        <f t="shared" si="7"/>
        <v>255.00000000000966</v>
      </c>
      <c r="K146" s="33">
        <f t="shared" si="8"/>
        <v>435.99999999999284</v>
      </c>
      <c r="L146" s="22">
        <f t="shared" si="9"/>
        <v>1.7098039215685346</v>
      </c>
      <c r="M146" s="36">
        <v>-255</v>
      </c>
      <c r="N146" s="17" t="str" cm="1">
        <f t="array" ref="N146">_xlfn.IFS($M146&gt;0,"勝ち",$M146=0,"-",$M146&lt;0,"負け")</f>
        <v>負け</v>
      </c>
      <c r="O146" s="10"/>
      <c r="P146" s="2"/>
      <c r="Q146" s="2"/>
      <c r="R146" s="2"/>
    </row>
    <row r="147" spans="2:18">
      <c r="B147" s="2">
        <f t="shared" si="11"/>
        <v>133</v>
      </c>
      <c r="C147" s="13" t="s">
        <v>250</v>
      </c>
      <c r="D147" s="10" t="s">
        <v>10</v>
      </c>
      <c r="E147" s="25">
        <v>109.593</v>
      </c>
      <c r="F147" s="25">
        <v>109.43300000000001</v>
      </c>
      <c r="G147" s="25">
        <v>109.931</v>
      </c>
      <c r="H147" s="10" t="s">
        <v>23</v>
      </c>
      <c r="I147" s="30"/>
      <c r="J147" s="33">
        <f t="shared" si="7"/>
        <v>159.99999999999659</v>
      </c>
      <c r="K147" s="33">
        <f t="shared" si="8"/>
        <v>337.99999999999386</v>
      </c>
      <c r="L147" s="22">
        <f t="shared" si="9"/>
        <v>2.1125000000000065</v>
      </c>
      <c r="M147" s="36">
        <v>-160</v>
      </c>
      <c r="N147" s="17" t="str" cm="1">
        <f t="array" ref="N147">_xlfn.IFS($M147&gt;0,"勝ち",$M147=0,"-",$M147&lt;0,"負け")</f>
        <v>負け</v>
      </c>
      <c r="O147" s="10"/>
      <c r="P147" s="2" t="s">
        <v>251</v>
      </c>
      <c r="Q147" s="2"/>
      <c r="R147" s="2"/>
    </row>
    <row r="148" spans="2:18">
      <c r="B148" s="2">
        <f t="shared" si="11"/>
        <v>134</v>
      </c>
      <c r="C148" s="13" t="s">
        <v>252</v>
      </c>
      <c r="D148" s="10" t="s">
        <v>11</v>
      </c>
      <c r="E148" s="25">
        <v>109.304</v>
      </c>
      <c r="F148" s="25">
        <v>109.46</v>
      </c>
      <c r="G148" s="25">
        <v>109.102</v>
      </c>
      <c r="H148" s="10" t="s">
        <v>25</v>
      </c>
      <c r="I148" s="30"/>
      <c r="J148" s="33">
        <f t="shared" si="7"/>
        <v>155.9999999999917</v>
      </c>
      <c r="K148" s="33">
        <f t="shared" si="8"/>
        <v>201.99999999999818</v>
      </c>
      <c r="L148" s="22">
        <f t="shared" si="9"/>
        <v>1.294871794871852</v>
      </c>
      <c r="M148" s="36">
        <v>-156</v>
      </c>
      <c r="N148" s="17" t="str" cm="1">
        <f t="array" ref="N148">_xlfn.IFS($M148&gt;0,"勝ち",$M148=0,"-",$M148&lt;0,"負け")</f>
        <v>負け</v>
      </c>
      <c r="O148" s="10"/>
      <c r="P148" s="2"/>
      <c r="Q148" s="2"/>
      <c r="R148" s="2"/>
    </row>
    <row r="149" spans="2:18">
      <c r="B149" s="2">
        <f t="shared" si="11"/>
        <v>135</v>
      </c>
      <c r="C149" s="13" t="s">
        <v>253</v>
      </c>
      <c r="D149" s="10" t="s">
        <v>11</v>
      </c>
      <c r="E149" s="25">
        <v>109.476</v>
      </c>
      <c r="F149" s="25">
        <v>109.655</v>
      </c>
      <c r="G149" s="25">
        <v>109.125</v>
      </c>
      <c r="H149" s="10" t="s">
        <v>24</v>
      </c>
      <c r="I149" s="30"/>
      <c r="J149" s="33">
        <f t="shared" si="7"/>
        <v>179.00000000000205</v>
      </c>
      <c r="K149" s="33">
        <f t="shared" si="8"/>
        <v>350.99999999999909</v>
      </c>
      <c r="L149" s="22">
        <f t="shared" si="9"/>
        <v>1.9608938547485759</v>
      </c>
      <c r="M149" s="36">
        <v>-179</v>
      </c>
      <c r="N149" s="17" t="str" cm="1">
        <f t="array" ref="N149">_xlfn.IFS($M149&gt;0,"勝ち",$M149=0,"-",$M149&lt;0,"負け")</f>
        <v>負け</v>
      </c>
      <c r="O149" s="10"/>
      <c r="P149" s="2"/>
      <c r="Q149" s="2"/>
      <c r="R149" s="2"/>
    </row>
    <row r="150" spans="2:18">
      <c r="B150" s="2">
        <f t="shared" si="11"/>
        <v>136</v>
      </c>
      <c r="C150" s="13" t="s">
        <v>254</v>
      </c>
      <c r="D150" s="10" t="s">
        <v>10</v>
      </c>
      <c r="E150" s="25">
        <v>108.05</v>
      </c>
      <c r="F150" s="25">
        <v>107.871</v>
      </c>
      <c r="G150" s="25">
        <v>108.358</v>
      </c>
      <c r="H150" s="10" t="s">
        <v>23</v>
      </c>
      <c r="I150" s="30"/>
      <c r="J150" s="33">
        <f t="shared" si="7"/>
        <v>179.00000000000205</v>
      </c>
      <c r="K150" s="33">
        <f t="shared" si="8"/>
        <v>308.00000000000693</v>
      </c>
      <c r="L150" s="22">
        <f t="shared" si="9"/>
        <v>1.7206703910614716</v>
      </c>
      <c r="M150" s="36">
        <v>269</v>
      </c>
      <c r="N150" s="17" t="str" cm="1">
        <f t="array" ref="N150">_xlfn.IFS($M150&gt;0,"勝ち",$M150=0,"-",$M150&lt;0,"負け")</f>
        <v>勝ち</v>
      </c>
      <c r="O150" s="10"/>
      <c r="P150" s="6"/>
      <c r="Q150" s="2"/>
      <c r="R150" s="2"/>
    </row>
    <row r="151" spans="2:18">
      <c r="B151" s="2">
        <f t="shared" si="11"/>
        <v>137</v>
      </c>
      <c r="C151" s="13" t="s">
        <v>255</v>
      </c>
      <c r="D151" s="10" t="s">
        <v>11</v>
      </c>
      <c r="E151" s="25">
        <v>108.206</v>
      </c>
      <c r="F151" s="25">
        <v>108.41200000000001</v>
      </c>
      <c r="G151" s="25">
        <v>107.985</v>
      </c>
      <c r="H151" s="10" t="s">
        <v>24</v>
      </c>
      <c r="I151" s="30"/>
      <c r="J151" s="33">
        <f t="shared" si="7"/>
        <v>206.00000000000307</v>
      </c>
      <c r="K151" s="33">
        <f t="shared" si="8"/>
        <v>221.00000000000364</v>
      </c>
      <c r="L151" s="22">
        <f t="shared" si="9"/>
        <v>1.0728155339805843</v>
      </c>
      <c r="M151" s="36">
        <v>0</v>
      </c>
      <c r="N151" s="17" t="str" cm="1">
        <f t="array" ref="N151">_xlfn.IFS($M151&gt;0,"勝ち",$M151=0,"-",$M151&lt;0,"負け")</f>
        <v>-</v>
      </c>
      <c r="O151" s="10"/>
      <c r="P151" s="2" t="s">
        <v>256</v>
      </c>
      <c r="Q151" s="2"/>
      <c r="R151" s="2"/>
    </row>
    <row r="152" spans="2:18">
      <c r="B152" s="2">
        <f t="shared" si="11"/>
        <v>138</v>
      </c>
      <c r="C152" s="13" t="s">
        <v>257</v>
      </c>
      <c r="D152" s="10" t="s">
        <v>10</v>
      </c>
      <c r="E152" s="25">
        <v>108.54900000000001</v>
      </c>
      <c r="F152" s="25">
        <v>108.396</v>
      </c>
      <c r="G152" s="25">
        <v>108.80800000000001</v>
      </c>
      <c r="H152" s="10" t="s">
        <v>25</v>
      </c>
      <c r="I152" s="30"/>
      <c r="J152" s="33">
        <f t="shared" si="7"/>
        <v>153.0000000000058</v>
      </c>
      <c r="K152" s="33">
        <f t="shared" si="8"/>
        <v>259.00000000000034</v>
      </c>
      <c r="L152" s="22">
        <f t="shared" si="9"/>
        <v>1.6928104575162779</v>
      </c>
      <c r="M152" s="36">
        <v>-153</v>
      </c>
      <c r="N152" s="17" t="str" cm="1">
        <f t="array" ref="N152">_xlfn.IFS($M152&gt;0,"勝ち",$M152=0,"-",$M152&lt;0,"負け")</f>
        <v>負け</v>
      </c>
      <c r="O152" s="10"/>
      <c r="P152" s="2"/>
      <c r="Q152" s="2"/>
      <c r="R152" s="2"/>
    </row>
    <row r="153" spans="2:18">
      <c r="B153" s="2">
        <f t="shared" si="11"/>
        <v>139</v>
      </c>
      <c r="C153" s="13" t="s">
        <v>259</v>
      </c>
      <c r="D153" s="10" t="s">
        <v>10</v>
      </c>
      <c r="E153" s="25">
        <v>108.505</v>
      </c>
      <c r="F153" s="25">
        <v>108.3</v>
      </c>
      <c r="G153" s="25">
        <v>108.774</v>
      </c>
      <c r="H153" s="10" t="s">
        <v>25</v>
      </c>
      <c r="I153" s="30"/>
      <c r="J153" s="33">
        <f t="shared" si="7"/>
        <v>204.99999999999829</v>
      </c>
      <c r="K153" s="33">
        <f t="shared" si="8"/>
        <v>269.00000000000546</v>
      </c>
      <c r="L153" s="22">
        <f t="shared" si="9"/>
        <v>1.3121951219512571</v>
      </c>
      <c r="M153" s="36">
        <v>-205</v>
      </c>
      <c r="N153" s="17" t="str" cm="1">
        <f t="array" ref="N153">_xlfn.IFS($M153&gt;0,"勝ち",$M153=0,"-",$M153&lt;0,"負け")</f>
        <v>負け</v>
      </c>
      <c r="O153" s="10" t="s">
        <v>258</v>
      </c>
      <c r="P153" s="2"/>
      <c r="Q153" s="2"/>
      <c r="R153" s="2"/>
    </row>
    <row r="154" spans="2:18">
      <c r="B154" s="2">
        <f t="shared" si="11"/>
        <v>140</v>
      </c>
      <c r="C154" s="13" t="s">
        <v>261</v>
      </c>
      <c r="D154" s="10" t="s">
        <v>10</v>
      </c>
      <c r="E154" s="25">
        <v>108.568</v>
      </c>
      <c r="F154" s="25">
        <v>108.34</v>
      </c>
      <c r="G154" s="25">
        <v>108.812</v>
      </c>
      <c r="H154" s="10" t="s">
        <v>23</v>
      </c>
      <c r="I154" s="30"/>
      <c r="J154" s="33">
        <f t="shared" si="7"/>
        <v>227.99999999999443</v>
      </c>
      <c r="K154" s="33">
        <f t="shared" si="8"/>
        <v>243.99999999999977</v>
      </c>
      <c r="L154" s="22">
        <f t="shared" si="9"/>
        <v>1.0701754385965163</v>
      </c>
      <c r="M154" s="36">
        <v>-228</v>
      </c>
      <c r="N154" s="17" t="str" cm="1">
        <f t="array" ref="N154">_xlfn.IFS($M154&gt;0,"勝ち",$M154=0,"-",$M154&lt;0,"負け")</f>
        <v>負け</v>
      </c>
      <c r="O154" s="10"/>
      <c r="P154" s="2" t="s">
        <v>260</v>
      </c>
      <c r="Q154" s="2"/>
      <c r="R154" s="2"/>
    </row>
    <row r="155" spans="2:18">
      <c r="B155" s="2">
        <f t="shared" si="11"/>
        <v>141</v>
      </c>
      <c r="C155" s="13" t="s">
        <v>262</v>
      </c>
      <c r="D155" s="10" t="s">
        <v>11</v>
      </c>
      <c r="E155" s="25">
        <v>108.306</v>
      </c>
      <c r="F155" s="25">
        <v>108.452</v>
      </c>
      <c r="G155" s="25">
        <v>108.07599999999999</v>
      </c>
      <c r="H155" s="10" t="s">
        <v>24</v>
      </c>
      <c r="I155" s="30"/>
      <c r="J155" s="33">
        <f t="shared" si="7"/>
        <v>146.0000000000008</v>
      </c>
      <c r="K155" s="33">
        <f t="shared" si="8"/>
        <v>230.00000000000398</v>
      </c>
      <c r="L155" s="22">
        <f t="shared" si="9"/>
        <v>1.5753424657534434</v>
      </c>
      <c r="M155" s="36">
        <v>-146</v>
      </c>
      <c r="N155" s="17" t="str" cm="1">
        <f t="array" ref="N155">_xlfn.IFS($M155&gt;0,"勝ち",$M155=0,"-",$M155&lt;0,"負け")</f>
        <v>負け</v>
      </c>
      <c r="O155" s="10"/>
      <c r="P155" s="2"/>
      <c r="Q155" s="2"/>
      <c r="R155" s="2"/>
    </row>
    <row r="156" spans="2:18">
      <c r="B156" s="2">
        <f t="shared" si="11"/>
        <v>142</v>
      </c>
      <c r="C156" s="13" t="s">
        <v>263</v>
      </c>
      <c r="D156" s="10" t="s">
        <v>10</v>
      </c>
      <c r="E156" s="25">
        <v>108.342</v>
      </c>
      <c r="F156" s="25">
        <v>108.247</v>
      </c>
      <c r="G156" s="25">
        <v>108.497</v>
      </c>
      <c r="H156" s="10" t="s">
        <v>23</v>
      </c>
      <c r="I156" s="30"/>
      <c r="J156" s="33">
        <f t="shared" si="7"/>
        <v>94.999999999998863</v>
      </c>
      <c r="K156" s="33">
        <f t="shared" si="8"/>
        <v>155.00000000000114</v>
      </c>
      <c r="L156" s="22">
        <f t="shared" si="9"/>
        <v>1.6315789473684525</v>
      </c>
      <c r="M156" s="36">
        <v>-95</v>
      </c>
      <c r="N156" s="17" t="str" cm="1">
        <f t="array" ref="N156">_xlfn.IFS($M156&gt;0,"勝ち",$M156=0,"-",$M156&lt;0,"負け")</f>
        <v>負け</v>
      </c>
      <c r="O156" s="10"/>
      <c r="P156" s="2"/>
      <c r="Q156" s="2"/>
      <c r="R156" s="2"/>
    </row>
    <row r="157" spans="2:18">
      <c r="B157" s="2">
        <f t="shared" si="11"/>
        <v>143</v>
      </c>
      <c r="C157" s="13" t="s">
        <v>264</v>
      </c>
      <c r="D157" s="10" t="s">
        <v>11</v>
      </c>
      <c r="E157" s="25">
        <v>107.693</v>
      </c>
      <c r="F157" s="25">
        <v>107.89</v>
      </c>
      <c r="G157" s="25">
        <v>107.283</v>
      </c>
      <c r="H157" s="10" t="s">
        <v>24</v>
      </c>
      <c r="I157" s="30"/>
      <c r="J157" s="33">
        <f t="shared" si="7"/>
        <v>197.00000000000273</v>
      </c>
      <c r="K157" s="33">
        <f t="shared" si="8"/>
        <v>409.99999999999659</v>
      </c>
      <c r="L157" s="22">
        <f t="shared" si="9"/>
        <v>2.0812182741116292</v>
      </c>
      <c r="M157" s="36">
        <v>410</v>
      </c>
      <c r="N157" s="17" t="str" cm="1">
        <f t="array" ref="N157">_xlfn.IFS($M157&gt;0,"勝ち",$M157=0,"-",$M157&lt;0,"負け")</f>
        <v>勝ち</v>
      </c>
      <c r="O157" s="10"/>
      <c r="P157" s="2" t="s">
        <v>265</v>
      </c>
      <c r="Q157" s="2"/>
      <c r="R157" s="2"/>
    </row>
    <row r="158" spans="2:18">
      <c r="B158" s="2">
        <f t="shared" si="11"/>
        <v>144</v>
      </c>
      <c r="C158" s="13" t="s">
        <v>266</v>
      </c>
      <c r="D158" s="10" t="s">
        <v>11</v>
      </c>
      <c r="E158" s="25">
        <v>107.343</v>
      </c>
      <c r="F158" s="25">
        <v>107.496</v>
      </c>
      <c r="G158" s="25">
        <v>107.143</v>
      </c>
      <c r="H158" s="10" t="s">
        <v>24</v>
      </c>
      <c r="I158" s="30"/>
      <c r="J158" s="33">
        <f t="shared" si="7"/>
        <v>152.99999999999159</v>
      </c>
      <c r="K158" s="33">
        <f t="shared" si="8"/>
        <v>200.00000000000284</v>
      </c>
      <c r="L158" s="22">
        <f t="shared" si="9"/>
        <v>1.3071895424837505</v>
      </c>
      <c r="M158" s="36">
        <v>-153</v>
      </c>
      <c r="N158" s="17" t="str" cm="1">
        <f t="array" ref="N158">_xlfn.IFS($M158&gt;0,"勝ち",$M158=0,"-",$M158&lt;0,"負け")</f>
        <v>負け</v>
      </c>
      <c r="O158" s="10"/>
      <c r="P158" s="2"/>
      <c r="Q158" s="2"/>
      <c r="R158" s="2"/>
    </row>
    <row r="159" spans="2:18">
      <c r="B159" s="2">
        <f t="shared" si="11"/>
        <v>145</v>
      </c>
      <c r="C159" s="13" t="s">
        <v>267</v>
      </c>
      <c r="D159" s="10" t="s">
        <v>11</v>
      </c>
      <c r="E159" s="25">
        <v>106.91800000000001</v>
      </c>
      <c r="F159" s="25">
        <v>107.16</v>
      </c>
      <c r="G159" s="25">
        <v>106.22799999999999</v>
      </c>
      <c r="H159" s="10" t="s">
        <v>24</v>
      </c>
      <c r="I159" s="30"/>
      <c r="J159" s="33">
        <f t="shared" si="7"/>
        <v>241.99999999999022</v>
      </c>
      <c r="K159" s="33">
        <f t="shared" si="8"/>
        <v>690.00000000001194</v>
      </c>
      <c r="L159" s="22">
        <f t="shared" si="9"/>
        <v>2.851239669421652</v>
      </c>
      <c r="M159" s="36">
        <v>-242</v>
      </c>
      <c r="N159" s="17" t="str" cm="1">
        <f t="array" ref="N159">_xlfn.IFS($M159&gt;0,"勝ち",$M159=0,"-",$M159&lt;0,"負け")</f>
        <v>負け</v>
      </c>
      <c r="O159" s="10" t="s">
        <v>268</v>
      </c>
      <c r="P159" s="2"/>
      <c r="Q159" s="2"/>
      <c r="R159" s="2"/>
    </row>
    <row r="160" spans="2:18">
      <c r="B160" s="2">
        <f t="shared" si="11"/>
        <v>146</v>
      </c>
      <c r="C160" s="13" t="s">
        <v>269</v>
      </c>
      <c r="D160" s="10" t="s">
        <v>10</v>
      </c>
      <c r="E160" s="25">
        <v>107.904</v>
      </c>
      <c r="F160" s="25">
        <v>107.765</v>
      </c>
      <c r="G160" s="25">
        <v>108.09399999999999</v>
      </c>
      <c r="H160" s="10" t="s">
        <v>23</v>
      </c>
      <c r="I160" s="30"/>
      <c r="J160" s="33">
        <f t="shared" si="7"/>
        <v>138.99999999999579</v>
      </c>
      <c r="K160" s="33">
        <f t="shared" si="8"/>
        <v>189.99999999999773</v>
      </c>
      <c r="L160" s="22">
        <f t="shared" si="9"/>
        <v>1.3669064748201689</v>
      </c>
      <c r="M160" s="36">
        <v>-139</v>
      </c>
      <c r="N160" s="17" t="str" cm="1">
        <f t="array" ref="N160">_xlfn.IFS($M160&gt;0,"勝ち",$M160=0,"-",$M160&lt;0,"負け")</f>
        <v>負け</v>
      </c>
      <c r="O160" s="10"/>
      <c r="P160" s="2"/>
      <c r="Q160" s="2"/>
      <c r="R160" s="2"/>
    </row>
    <row r="161" spans="2:18">
      <c r="B161" s="2">
        <f t="shared" si="11"/>
        <v>147</v>
      </c>
      <c r="C161" s="13" t="s">
        <v>271</v>
      </c>
      <c r="D161" s="10" t="s">
        <v>11</v>
      </c>
      <c r="E161" s="25">
        <v>108.214</v>
      </c>
      <c r="F161" s="25">
        <v>108.31100000000001</v>
      </c>
      <c r="G161" s="25">
        <v>107.989</v>
      </c>
      <c r="H161" s="10" t="s">
        <v>25</v>
      </c>
      <c r="I161" s="30"/>
      <c r="J161" s="33">
        <f t="shared" si="7"/>
        <v>97.000000000008413</v>
      </c>
      <c r="K161" s="33">
        <f t="shared" si="8"/>
        <v>224.99999999999432</v>
      </c>
      <c r="L161" s="22">
        <f t="shared" si="9"/>
        <v>2.3195876288657198</v>
      </c>
      <c r="M161" s="36">
        <v>245</v>
      </c>
      <c r="N161" s="17" t="str" cm="1">
        <f t="array" ref="N161">_xlfn.IFS($M161&gt;0,"勝ち",$M161=0,"-",$M161&lt;0,"負け")</f>
        <v>勝ち</v>
      </c>
      <c r="O161" s="10"/>
      <c r="P161" s="2" t="s">
        <v>272</v>
      </c>
      <c r="Q161" s="2"/>
      <c r="R161" s="2"/>
    </row>
    <row r="162" spans="2:18">
      <c r="B162" s="2">
        <f t="shared" si="11"/>
        <v>148</v>
      </c>
      <c r="C162" s="13" t="s">
        <v>273</v>
      </c>
      <c r="D162" s="10" t="s">
        <v>10</v>
      </c>
      <c r="E162" s="25">
        <v>107.97</v>
      </c>
      <c r="F162" s="25">
        <v>107.831</v>
      </c>
      <c r="G162" s="25">
        <v>108.182</v>
      </c>
      <c r="H162" s="10" t="s">
        <v>25</v>
      </c>
      <c r="I162" s="30"/>
      <c r="J162" s="33">
        <f t="shared" si="7"/>
        <v>138.99999999999579</v>
      </c>
      <c r="K162" s="33">
        <f t="shared" si="8"/>
        <v>212.0000000000033</v>
      </c>
      <c r="L162" s="22">
        <f t="shared" si="9"/>
        <v>1.5251798561151777</v>
      </c>
      <c r="M162" s="36">
        <v>212</v>
      </c>
      <c r="N162" s="17" t="str" cm="1">
        <f t="array" ref="N162">_xlfn.IFS($M162&gt;0,"勝ち",$M162=0,"-",$M162&lt;0,"負け")</f>
        <v>勝ち</v>
      </c>
      <c r="O162" s="10"/>
      <c r="P162" s="2" t="s">
        <v>274</v>
      </c>
      <c r="Q162" s="2"/>
      <c r="R162" s="2"/>
    </row>
    <row r="163" spans="2:18">
      <c r="B163" s="2">
        <f t="shared" si="11"/>
        <v>149</v>
      </c>
      <c r="C163" s="13" t="s">
        <v>275</v>
      </c>
      <c r="D163" s="10" t="s">
        <v>10</v>
      </c>
      <c r="E163" s="25">
        <v>108.875</v>
      </c>
      <c r="F163" s="25">
        <v>108.654</v>
      </c>
      <c r="G163" s="25">
        <v>109.41200000000001</v>
      </c>
      <c r="H163" s="10" t="s">
        <v>23</v>
      </c>
      <c r="I163" s="30"/>
      <c r="J163" s="33">
        <f t="shared" si="7"/>
        <v>221.00000000000364</v>
      </c>
      <c r="K163" s="33">
        <f t="shared" si="8"/>
        <v>537.00000000000614</v>
      </c>
      <c r="L163" s="22">
        <f t="shared" si="9"/>
        <v>2.429864253393653</v>
      </c>
      <c r="M163" s="36">
        <v>-221</v>
      </c>
      <c r="N163" s="17" t="str" cm="1">
        <f t="array" ref="N163">_xlfn.IFS($M163&gt;0,"勝ち",$M163=0,"-",$M163&lt;0,"負け")</f>
        <v>負け</v>
      </c>
      <c r="O163" s="10" t="s">
        <v>276</v>
      </c>
      <c r="P163" s="2"/>
      <c r="Q163" s="2"/>
      <c r="R163" s="2"/>
    </row>
    <row r="164" spans="2:18">
      <c r="B164" s="2">
        <f t="shared" si="11"/>
        <v>150</v>
      </c>
      <c r="C164" s="13" t="s">
        <v>277</v>
      </c>
      <c r="D164" s="10" t="s">
        <v>10</v>
      </c>
      <c r="E164" s="25">
        <v>108.425</v>
      </c>
      <c r="F164" s="25">
        <v>108.268</v>
      </c>
      <c r="G164" s="25">
        <v>108.86</v>
      </c>
      <c r="H164" s="10" t="s">
        <v>23</v>
      </c>
      <c r="I164" s="30"/>
      <c r="J164" s="33">
        <f t="shared" si="7"/>
        <v>156.99999999999648</v>
      </c>
      <c r="K164" s="33">
        <f t="shared" si="8"/>
        <v>435.00000000000227</v>
      </c>
      <c r="L164" s="22">
        <f t="shared" si="9"/>
        <v>2.770700636942752</v>
      </c>
      <c r="M164" s="36">
        <v>-157</v>
      </c>
      <c r="N164" s="17" t="str" cm="1">
        <f t="array" ref="N164">_xlfn.IFS($M164&gt;0,"勝ち",$M164=0,"-",$M164&lt;0,"負け")</f>
        <v>負け</v>
      </c>
      <c r="O164" s="10" t="s">
        <v>270</v>
      </c>
      <c r="P164" s="2"/>
      <c r="Q164" s="2"/>
      <c r="R164" s="2"/>
    </row>
    <row r="165" spans="2:18">
      <c r="B165" s="2">
        <f t="shared" si="11"/>
        <v>151</v>
      </c>
      <c r="C165" s="13" t="s">
        <v>278</v>
      </c>
      <c r="D165" s="10" t="s">
        <v>11</v>
      </c>
      <c r="E165" s="25">
        <v>108.002</v>
      </c>
      <c r="F165" s="25">
        <v>108.13</v>
      </c>
      <c r="G165" s="25">
        <v>107.697</v>
      </c>
      <c r="H165" s="10" t="s">
        <v>24</v>
      </c>
      <c r="I165" s="30"/>
      <c r="J165" s="33">
        <f t="shared" si="7"/>
        <v>128.00000000000011</v>
      </c>
      <c r="K165" s="33">
        <f t="shared" si="8"/>
        <v>304.99999999999261</v>
      </c>
      <c r="L165" s="22">
        <f t="shared" si="9"/>
        <v>2.38281249999994</v>
      </c>
      <c r="M165" s="36">
        <v>0</v>
      </c>
      <c r="N165" s="17" t="str" cm="1">
        <f t="array" ref="N165">_xlfn.IFS($M165&gt;0,"勝ち",$M165=0,"-",$M165&lt;0,"負け")</f>
        <v>-</v>
      </c>
      <c r="O165" s="10"/>
      <c r="P165" s="2"/>
      <c r="Q165" s="2"/>
      <c r="R165" s="2"/>
    </row>
    <row r="166" spans="2:18">
      <c r="B166" s="2">
        <f t="shared" si="11"/>
        <v>152</v>
      </c>
      <c r="C166" s="13" t="s">
        <v>279</v>
      </c>
      <c r="D166" s="10" t="s">
        <v>10</v>
      </c>
      <c r="E166" s="25">
        <v>108.27200000000001</v>
      </c>
      <c r="F166" s="25">
        <v>108.11</v>
      </c>
      <c r="G166" s="25">
        <v>108.46</v>
      </c>
      <c r="H166" s="10" t="s">
        <v>23</v>
      </c>
      <c r="I166" s="30"/>
      <c r="J166" s="33">
        <f t="shared" si="7"/>
        <v>162.00000000000614</v>
      </c>
      <c r="K166" s="33">
        <f t="shared" si="8"/>
        <v>187.99999999998818</v>
      </c>
      <c r="L166" s="22">
        <f t="shared" si="9"/>
        <v>1.1604938271603769</v>
      </c>
      <c r="M166" s="36">
        <v>0</v>
      </c>
      <c r="N166" s="17" t="str" cm="1">
        <f t="array" ref="N166">_xlfn.IFS($M166&gt;0,"勝ち",$M166=0,"-",$M166&lt;0,"負け")</f>
        <v>-</v>
      </c>
      <c r="O166" s="10"/>
      <c r="P166" s="2"/>
      <c r="Q166" s="2"/>
      <c r="R166" s="2"/>
    </row>
    <row r="167" spans="2:18">
      <c r="B167" s="2">
        <f t="shared" si="11"/>
        <v>153</v>
      </c>
      <c r="C167" s="13" t="s">
        <v>280</v>
      </c>
      <c r="D167" s="10" t="s">
        <v>11</v>
      </c>
      <c r="E167" s="25">
        <v>108.08799999999999</v>
      </c>
      <c r="F167" s="25">
        <v>108.327</v>
      </c>
      <c r="G167" s="25">
        <v>107.59699999999999</v>
      </c>
      <c r="H167" s="10" t="s">
        <v>25</v>
      </c>
      <c r="I167" s="30"/>
      <c r="J167" s="33">
        <f t="shared" si="7"/>
        <v>239.00000000000432</v>
      </c>
      <c r="K167" s="33">
        <f t="shared" si="8"/>
        <v>490.99999999999966</v>
      </c>
      <c r="L167" s="22">
        <f t="shared" si="9"/>
        <v>2.0543933054392918</v>
      </c>
      <c r="M167" s="36">
        <v>491</v>
      </c>
      <c r="N167" s="17" t="str" cm="1">
        <f t="array" ref="N167">_xlfn.IFS($M167&gt;0,"勝ち",$M167=0,"-",$M167&lt;0,"負け")</f>
        <v>勝ち</v>
      </c>
      <c r="O167" s="10"/>
      <c r="P167" s="2" t="s">
        <v>281</v>
      </c>
      <c r="Q167" s="2"/>
      <c r="R167" s="2"/>
    </row>
    <row r="168" spans="2:18">
      <c r="B168" s="2">
        <f t="shared" si="11"/>
        <v>154</v>
      </c>
      <c r="C168" s="13" t="s">
        <v>283</v>
      </c>
      <c r="D168" s="10" t="s">
        <v>10</v>
      </c>
      <c r="E168" s="25">
        <v>108.161</v>
      </c>
      <c r="F168" s="25">
        <v>107.99</v>
      </c>
      <c r="G168" s="25">
        <v>108.441</v>
      </c>
      <c r="H168" s="10" t="s">
        <v>23</v>
      </c>
      <c r="I168" s="30"/>
      <c r="J168" s="33">
        <f t="shared" si="7"/>
        <v>171.00000000000648</v>
      </c>
      <c r="K168" s="33">
        <f t="shared" si="8"/>
        <v>280.00000000000114</v>
      </c>
      <c r="L168" s="22">
        <f t="shared" si="9"/>
        <v>1.6374269005847399</v>
      </c>
      <c r="M168" s="36">
        <v>0</v>
      </c>
      <c r="N168" s="17" t="str" cm="1">
        <f t="array" ref="N168">_xlfn.IFS($M168&gt;0,"勝ち",$M168=0,"-",$M168&lt;0,"負け")</f>
        <v>-</v>
      </c>
      <c r="O168" s="10"/>
      <c r="P168" s="2" t="s">
        <v>282</v>
      </c>
      <c r="Q168" s="2"/>
      <c r="R168" s="2"/>
    </row>
    <row r="169" spans="2:18">
      <c r="B169" s="2">
        <f t="shared" si="11"/>
        <v>155</v>
      </c>
      <c r="C169" s="13" t="s">
        <v>284</v>
      </c>
      <c r="D169" s="10" t="s">
        <v>10</v>
      </c>
      <c r="E169" s="25">
        <v>108.69199999999999</v>
      </c>
      <c r="F169" s="25">
        <v>108.59</v>
      </c>
      <c r="G169" s="25">
        <v>108.907</v>
      </c>
      <c r="H169" s="10" t="s">
        <v>23</v>
      </c>
      <c r="I169" s="30"/>
      <c r="J169" s="33">
        <f t="shared" si="7"/>
        <v>101.99999999998965</v>
      </c>
      <c r="K169" s="33">
        <f t="shared" si="8"/>
        <v>215.00000000000341</v>
      </c>
      <c r="L169" s="22">
        <f t="shared" si="9"/>
        <v>2.1078431372551494</v>
      </c>
      <c r="M169" s="36">
        <v>149</v>
      </c>
      <c r="N169" s="17" t="str" cm="1">
        <f t="array" ref="N169">_xlfn.IFS($M169&gt;0,"勝ち",$M169=0,"-",$M169&lt;0,"負け")</f>
        <v>勝ち</v>
      </c>
      <c r="O169" s="10"/>
      <c r="P169" s="2"/>
      <c r="Q169" s="2"/>
      <c r="R169" s="2"/>
    </row>
    <row r="170" spans="2:18">
      <c r="B170" s="2">
        <f t="shared" si="11"/>
        <v>156</v>
      </c>
      <c r="C170" s="13" t="s">
        <v>286</v>
      </c>
      <c r="D170" s="10" t="s">
        <v>11</v>
      </c>
      <c r="E170" s="25">
        <v>106.626</v>
      </c>
      <c r="F170" s="25">
        <v>106.83</v>
      </c>
      <c r="G170" s="25">
        <v>106.22799999999999</v>
      </c>
      <c r="H170" s="10" t="s">
        <v>24</v>
      </c>
      <c r="I170" s="30"/>
      <c r="J170" s="33">
        <f t="shared" si="7"/>
        <v>203.99999999999352</v>
      </c>
      <c r="K170" s="33">
        <f t="shared" si="8"/>
        <v>398.00000000001035</v>
      </c>
      <c r="L170" s="22">
        <f t="shared" si="9"/>
        <v>1.9509803921569755</v>
      </c>
      <c r="M170" s="36">
        <v>0</v>
      </c>
      <c r="N170" s="17" t="str" cm="1">
        <f t="array" ref="N170">_xlfn.IFS($M170&gt;0,"勝ち",$M170=0,"-",$M170&lt;0,"負け")</f>
        <v>-</v>
      </c>
      <c r="O170" s="10"/>
      <c r="P170" s="2" t="s">
        <v>285</v>
      </c>
      <c r="Q170" s="2"/>
      <c r="R170" s="2"/>
    </row>
    <row r="171" spans="2:18">
      <c r="B171" s="2">
        <f t="shared" si="11"/>
        <v>157</v>
      </c>
      <c r="C171" s="13" t="s">
        <v>288</v>
      </c>
      <c r="D171" s="10" t="s">
        <v>11</v>
      </c>
      <c r="E171" s="25">
        <v>105.955</v>
      </c>
      <c r="F171" s="25">
        <v>106.15600000000001</v>
      </c>
      <c r="G171" s="25">
        <v>105.666</v>
      </c>
      <c r="H171" s="10" t="s">
        <v>24</v>
      </c>
      <c r="I171" s="30"/>
      <c r="J171" s="33">
        <f t="shared" si="7"/>
        <v>201.00000000000762</v>
      </c>
      <c r="K171" s="33">
        <f t="shared" si="8"/>
        <v>289.00000000000148</v>
      </c>
      <c r="L171" s="22">
        <f t="shared" si="9"/>
        <v>1.4378109452735848</v>
      </c>
      <c r="M171" s="36">
        <v>-201</v>
      </c>
      <c r="N171" s="17" t="str" cm="1">
        <f t="array" ref="N171">_xlfn.IFS($M171&gt;0,"勝ち",$M171=0,"-",$M171&lt;0,"負け")</f>
        <v>負け</v>
      </c>
      <c r="O171" s="10"/>
      <c r="P171" s="2" t="s">
        <v>287</v>
      </c>
      <c r="Q171" s="2"/>
      <c r="R171" s="2"/>
    </row>
    <row r="172" spans="2:18">
      <c r="B172" s="2">
        <f t="shared" si="11"/>
        <v>158</v>
      </c>
      <c r="C172" s="13" t="s">
        <v>289</v>
      </c>
      <c r="D172" s="10" t="s">
        <v>11</v>
      </c>
      <c r="E172" s="25">
        <v>106.246</v>
      </c>
      <c r="F172" s="25">
        <v>106.654</v>
      </c>
      <c r="G172" s="25">
        <v>105.599</v>
      </c>
      <c r="H172" s="10" t="s">
        <v>24</v>
      </c>
      <c r="I172" s="30"/>
      <c r="J172" s="33">
        <f t="shared" si="7"/>
        <v>408.00000000000125</v>
      </c>
      <c r="K172" s="33">
        <f t="shared" si="8"/>
        <v>646.99999999999136</v>
      </c>
      <c r="L172" s="22">
        <f t="shared" si="9"/>
        <v>1.5857843137254641</v>
      </c>
      <c r="M172" s="36">
        <v>647</v>
      </c>
      <c r="N172" s="17" t="str" cm="1">
        <f t="array" ref="N172">_xlfn.IFS($M172&gt;0,"勝ち",$M172=0,"-",$M172&lt;0,"負け")</f>
        <v>勝ち</v>
      </c>
      <c r="O172" s="10"/>
      <c r="P172" s="2"/>
      <c r="Q172" s="2"/>
      <c r="R172" s="2"/>
    </row>
    <row r="173" spans="2:18">
      <c r="B173" s="2">
        <f t="shared" si="11"/>
        <v>159</v>
      </c>
      <c r="C173" s="13" t="s">
        <v>290</v>
      </c>
      <c r="D173" s="10" t="s">
        <v>11</v>
      </c>
      <c r="E173" s="25">
        <v>105.416</v>
      </c>
      <c r="F173" s="25">
        <v>105.57</v>
      </c>
      <c r="G173" s="25">
        <v>105.164</v>
      </c>
      <c r="H173" s="10" t="s">
        <v>24</v>
      </c>
      <c r="I173" s="30"/>
      <c r="J173" s="33">
        <f t="shared" si="7"/>
        <v>153.99999999999636</v>
      </c>
      <c r="K173" s="33">
        <f t="shared" si="8"/>
        <v>251.99999999999534</v>
      </c>
      <c r="L173" s="22">
        <f t="shared" si="9"/>
        <v>1.6363636363636447</v>
      </c>
      <c r="M173" s="36">
        <v>-154</v>
      </c>
      <c r="N173" s="17" t="str" cm="1">
        <f t="array" ref="N173">_xlfn.IFS($M173&gt;0,"勝ち",$M173=0,"-",$M173&lt;0,"負け")</f>
        <v>負け</v>
      </c>
      <c r="O173" s="10"/>
      <c r="P173" s="2" t="s">
        <v>287</v>
      </c>
      <c r="Q173" s="2"/>
      <c r="R173" s="2"/>
    </row>
    <row r="174" spans="2:18">
      <c r="B174" s="2">
        <f t="shared" si="11"/>
        <v>160</v>
      </c>
      <c r="C174" s="13" t="s">
        <v>291</v>
      </c>
      <c r="D174" s="10" t="s">
        <v>11</v>
      </c>
      <c r="E174" s="25">
        <v>105.377</v>
      </c>
      <c r="F174" s="25">
        <v>105.596</v>
      </c>
      <c r="G174" s="25">
        <v>105.093</v>
      </c>
      <c r="H174" s="10" t="s">
        <v>24</v>
      </c>
      <c r="I174" s="30"/>
      <c r="J174" s="33">
        <f t="shared" si="7"/>
        <v>219.0000000000083</v>
      </c>
      <c r="K174" s="33">
        <f t="shared" si="8"/>
        <v>283.99999999999181</v>
      </c>
      <c r="L174" s="22">
        <f t="shared" si="9"/>
        <v>1.2968036529679501</v>
      </c>
      <c r="M174" s="36">
        <v>284</v>
      </c>
      <c r="N174" s="17" t="str" cm="1">
        <f t="array" ref="N174">_xlfn.IFS($M174&gt;0,"勝ち",$M174=0,"-",$M174&lt;0,"負け")</f>
        <v>勝ち</v>
      </c>
      <c r="O174" s="10"/>
      <c r="P174" s="2"/>
      <c r="Q174" s="2"/>
      <c r="R174" s="2"/>
    </row>
    <row r="175" spans="2:18">
      <c r="B175" s="2">
        <f t="shared" si="11"/>
        <v>161</v>
      </c>
      <c r="C175" s="13" t="s">
        <v>293</v>
      </c>
      <c r="D175" s="10" t="s">
        <v>10</v>
      </c>
      <c r="E175" s="25">
        <v>106.399</v>
      </c>
      <c r="F175" s="25">
        <v>106.191</v>
      </c>
      <c r="G175" s="25">
        <v>106.687</v>
      </c>
      <c r="H175" s="10" t="s">
        <v>23</v>
      </c>
      <c r="I175" s="30"/>
      <c r="J175" s="33">
        <f t="shared" si="7"/>
        <v>207.99999999999841</v>
      </c>
      <c r="K175" s="33">
        <f t="shared" si="8"/>
        <v>287.9999999999967</v>
      </c>
      <c r="L175" s="22">
        <f t="shared" si="9"/>
        <v>1.3846153846153793</v>
      </c>
      <c r="M175" s="36">
        <v>-208</v>
      </c>
      <c r="N175" s="17" t="str" cm="1">
        <f t="array" ref="N175">_xlfn.IFS($M175&gt;0,"勝ち",$M175=0,"-",$M175&lt;0,"負け")</f>
        <v>負け</v>
      </c>
      <c r="O175" s="10" t="s">
        <v>292</v>
      </c>
      <c r="P175" s="2"/>
      <c r="Q175" s="2"/>
      <c r="R175" s="2"/>
    </row>
    <row r="176" spans="2:18">
      <c r="B176" s="2">
        <f t="shared" si="11"/>
        <v>162</v>
      </c>
      <c r="C176" s="13" t="s">
        <v>294</v>
      </c>
      <c r="D176" s="10" t="s">
        <v>11</v>
      </c>
      <c r="E176" s="25">
        <v>106.46299999999999</v>
      </c>
      <c r="F176" s="25">
        <v>106.616</v>
      </c>
      <c r="G176" s="25">
        <v>106.267</v>
      </c>
      <c r="H176" s="10" t="s">
        <v>24</v>
      </c>
      <c r="I176" s="30"/>
      <c r="J176" s="33">
        <f t="shared" si="7"/>
        <v>153.0000000000058</v>
      </c>
      <c r="K176" s="33">
        <f t="shared" si="8"/>
        <v>195.99999999999795</v>
      </c>
      <c r="L176" s="22">
        <f t="shared" si="9"/>
        <v>1.2810457516339251</v>
      </c>
      <c r="M176" s="36">
        <v>196</v>
      </c>
      <c r="N176" s="17" t="str" cm="1">
        <f t="array" ref="N176">_xlfn.IFS($M176&gt;0,"勝ち",$M176=0,"-",$M176&lt;0,"負け")</f>
        <v>勝ち</v>
      </c>
      <c r="O176" s="10"/>
      <c r="P176" s="2" t="s">
        <v>167</v>
      </c>
      <c r="Q176" s="2"/>
      <c r="R176" s="2"/>
    </row>
    <row r="177" spans="2:18">
      <c r="B177" s="2">
        <f t="shared" si="11"/>
        <v>163</v>
      </c>
      <c r="C177" s="13" t="s">
        <v>295</v>
      </c>
      <c r="D177" s="10" t="s">
        <v>10</v>
      </c>
      <c r="E177" s="25">
        <v>106.49</v>
      </c>
      <c r="F177" s="25">
        <v>106.39</v>
      </c>
      <c r="G177" s="25">
        <v>106.651</v>
      </c>
      <c r="H177" s="10" t="s">
        <v>23</v>
      </c>
      <c r="I177" s="30"/>
      <c r="J177" s="33">
        <f t="shared" si="7"/>
        <v>99.999999999994316</v>
      </c>
      <c r="K177" s="33">
        <f t="shared" si="8"/>
        <v>161.00000000000136</v>
      </c>
      <c r="L177" s="22">
        <f t="shared" si="9"/>
        <v>1.6100000000001051</v>
      </c>
      <c r="M177" s="36">
        <v>0</v>
      </c>
      <c r="N177" s="17" t="str" cm="1">
        <f t="array" ref="N177">_xlfn.IFS($M177&gt;0,"勝ち",$M177=0,"-",$M177&lt;0,"負け")</f>
        <v>-</v>
      </c>
      <c r="O177" s="10"/>
      <c r="P177" s="2"/>
      <c r="Q177" s="2"/>
      <c r="R177" s="2"/>
    </row>
    <row r="178" spans="2:18">
      <c r="B178" s="2">
        <f t="shared" si="11"/>
        <v>164</v>
      </c>
      <c r="C178" s="13" t="s">
        <v>296</v>
      </c>
      <c r="D178" s="10" t="s">
        <v>11</v>
      </c>
      <c r="E178" s="25">
        <v>106.452</v>
      </c>
      <c r="F178" s="25">
        <v>106.605</v>
      </c>
      <c r="G178" s="25">
        <v>106.261</v>
      </c>
      <c r="H178" s="10" t="s">
        <v>24</v>
      </c>
      <c r="I178" s="30"/>
      <c r="J178" s="33">
        <f t="shared" si="7"/>
        <v>153.0000000000058</v>
      </c>
      <c r="K178" s="33">
        <f t="shared" si="8"/>
        <v>191.0000000000025</v>
      </c>
      <c r="L178" s="22">
        <f t="shared" si="9"/>
        <v>1.2483660130718646</v>
      </c>
      <c r="M178" s="36">
        <v>-153</v>
      </c>
      <c r="N178" s="17" t="str" cm="1">
        <f t="array" ref="N178">_xlfn.IFS($M178&gt;0,"勝ち",$M178=0,"-",$M178&lt;0,"負け")</f>
        <v>負け</v>
      </c>
      <c r="O178" s="10"/>
      <c r="P178" s="2" t="s">
        <v>167</v>
      </c>
      <c r="Q178" s="2"/>
      <c r="R178" s="2"/>
    </row>
    <row r="179" spans="2:18">
      <c r="B179" s="2">
        <f t="shared" si="11"/>
        <v>165</v>
      </c>
      <c r="C179" s="13" t="s">
        <v>297</v>
      </c>
      <c r="D179" s="10" t="s">
        <v>10</v>
      </c>
      <c r="E179" s="25">
        <v>105.83499999999999</v>
      </c>
      <c r="F179" s="25">
        <v>105.495</v>
      </c>
      <c r="G179" s="25">
        <v>106.178</v>
      </c>
      <c r="H179" s="10" t="s">
        <v>23</v>
      </c>
      <c r="I179" s="30"/>
      <c r="J179" s="33">
        <f t="shared" si="7"/>
        <v>339.9999999999892</v>
      </c>
      <c r="K179" s="33">
        <f t="shared" si="8"/>
        <v>343.00000000000352</v>
      </c>
      <c r="L179" s="22">
        <f t="shared" si="9"/>
        <v>1.0088235294118071</v>
      </c>
      <c r="M179" s="36">
        <v>343</v>
      </c>
      <c r="N179" s="17" t="str" cm="1">
        <f t="array" ref="N179">_xlfn.IFS($M179&gt;0,"勝ち",$M179=0,"-",$M179&lt;0,"負け")</f>
        <v>勝ち</v>
      </c>
      <c r="O179" s="10"/>
      <c r="P179" s="2"/>
      <c r="Q179" s="2"/>
      <c r="R179" s="2"/>
    </row>
    <row r="180" spans="2:18">
      <c r="B180" s="2">
        <f t="shared" si="11"/>
        <v>166</v>
      </c>
      <c r="C180" s="13" t="s">
        <v>298</v>
      </c>
      <c r="D180" s="10" t="s">
        <v>10</v>
      </c>
      <c r="E180" s="25">
        <v>105.842</v>
      </c>
      <c r="F180" s="25">
        <v>105.59</v>
      </c>
      <c r="G180" s="25">
        <v>106.125</v>
      </c>
      <c r="H180" s="10" t="s">
        <v>23</v>
      </c>
      <c r="I180" s="30"/>
      <c r="J180" s="33">
        <f t="shared" si="7"/>
        <v>251.99999999999534</v>
      </c>
      <c r="K180" s="33">
        <f t="shared" si="8"/>
        <v>283.00000000000125</v>
      </c>
      <c r="L180" s="22">
        <f t="shared" si="9"/>
        <v>1.1230158730158988</v>
      </c>
      <c r="M180" s="36">
        <v>0</v>
      </c>
      <c r="N180" s="17" t="str" cm="1">
        <f t="array" ref="N180">_xlfn.IFS($M180&gt;0,"勝ち",$M180=0,"-",$M180&lt;0,"負け")</f>
        <v>-</v>
      </c>
      <c r="O180" s="10"/>
      <c r="P180" s="2" t="s">
        <v>282</v>
      </c>
      <c r="Q180" s="2"/>
      <c r="R180" s="2"/>
    </row>
    <row r="181" spans="2:18">
      <c r="B181" s="2">
        <f t="shared" si="11"/>
        <v>167</v>
      </c>
      <c r="C181" s="13" t="s">
        <v>299</v>
      </c>
      <c r="D181" s="10" t="s">
        <v>10</v>
      </c>
      <c r="E181" s="25">
        <v>106.35</v>
      </c>
      <c r="F181" s="25">
        <v>106.185</v>
      </c>
      <c r="G181" s="25">
        <v>106.6</v>
      </c>
      <c r="H181" s="10" t="s">
        <v>23</v>
      </c>
      <c r="I181" s="30"/>
      <c r="J181" s="33">
        <f t="shared" si="7"/>
        <v>164.99999999999204</v>
      </c>
      <c r="K181" s="33">
        <f t="shared" si="8"/>
        <v>250</v>
      </c>
      <c r="L181" s="22">
        <f t="shared" si="9"/>
        <v>1.5151515151515882</v>
      </c>
      <c r="M181" s="36">
        <v>250</v>
      </c>
      <c r="N181" s="17" t="str" cm="1">
        <f t="array" ref="N181">_xlfn.IFS($M181&gt;0,"勝ち",$M181=0,"-",$M181&lt;0,"負け")</f>
        <v>勝ち</v>
      </c>
      <c r="O181" s="10"/>
      <c r="P181" s="2"/>
      <c r="Q181" s="2"/>
      <c r="R181" s="2"/>
    </row>
    <row r="182" spans="2:18">
      <c r="B182" s="2">
        <f t="shared" si="11"/>
        <v>168</v>
      </c>
      <c r="C182" s="13" t="s">
        <v>300</v>
      </c>
      <c r="D182" s="10" t="s">
        <v>11</v>
      </c>
      <c r="E182" s="25">
        <v>106.413</v>
      </c>
      <c r="F182" s="25">
        <v>106.545</v>
      </c>
      <c r="G182" s="25">
        <v>106.265</v>
      </c>
      <c r="H182" s="10" t="s">
        <v>25</v>
      </c>
      <c r="I182" s="30"/>
      <c r="J182" s="33">
        <f t="shared" si="7"/>
        <v>132.000000000005</v>
      </c>
      <c r="K182" s="33">
        <f t="shared" si="8"/>
        <v>147.99999999999613</v>
      </c>
      <c r="L182" s="22">
        <f t="shared" si="9"/>
        <v>1.1212121212120494</v>
      </c>
      <c r="M182" s="36">
        <v>0</v>
      </c>
      <c r="N182" s="17" t="str" cm="1">
        <f t="array" ref="N182">_xlfn.IFS($M182&gt;0,"勝ち",$M182=0,"-",$M182&lt;0,"負け")</f>
        <v>-</v>
      </c>
      <c r="O182" s="10"/>
      <c r="P182" s="2" t="s">
        <v>38</v>
      </c>
      <c r="Q182" s="2"/>
      <c r="R182" s="2"/>
    </row>
    <row r="183" spans="2:18">
      <c r="B183" s="2">
        <f t="shared" si="11"/>
        <v>169</v>
      </c>
      <c r="C183" s="13" t="s">
        <v>301</v>
      </c>
      <c r="D183" s="10" t="s">
        <v>10</v>
      </c>
      <c r="E183" s="25">
        <v>106.268</v>
      </c>
      <c r="F183" s="25">
        <v>106.068</v>
      </c>
      <c r="G183" s="25">
        <v>106.629</v>
      </c>
      <c r="H183" s="10" t="s">
        <v>23</v>
      </c>
      <c r="I183" s="30"/>
      <c r="J183" s="33">
        <f t="shared" si="7"/>
        <v>200.00000000000284</v>
      </c>
      <c r="K183" s="33">
        <f t="shared" si="8"/>
        <v>361.00000000000421</v>
      </c>
      <c r="L183" s="22">
        <f t="shared" si="9"/>
        <v>1.8049999999999953</v>
      </c>
      <c r="M183" s="36">
        <v>-200</v>
      </c>
      <c r="N183" s="17" t="str" cm="1">
        <f t="array" ref="N183">_xlfn.IFS($M183&gt;0,"勝ち",$M183=0,"-",$M183&lt;0,"負け")</f>
        <v>負け</v>
      </c>
      <c r="O183" s="10"/>
      <c r="P183" s="2"/>
      <c r="Q183" s="2"/>
      <c r="R183" s="2"/>
    </row>
    <row r="184" spans="2:18">
      <c r="B184" s="2">
        <f t="shared" si="11"/>
        <v>170</v>
      </c>
      <c r="C184" s="13" t="s">
        <v>303</v>
      </c>
      <c r="D184" s="10" t="s">
        <v>11</v>
      </c>
      <c r="E184" s="25">
        <v>106.273</v>
      </c>
      <c r="F184" s="25">
        <v>106.41800000000001</v>
      </c>
      <c r="G184" s="25">
        <v>106.09099999999999</v>
      </c>
      <c r="H184" s="10" t="s">
        <v>24</v>
      </c>
      <c r="I184" s="30"/>
      <c r="J184" s="33">
        <f t="shared" si="7"/>
        <v>145.00000000001023</v>
      </c>
      <c r="K184" s="33">
        <f t="shared" si="8"/>
        <v>182.00000000000216</v>
      </c>
      <c r="L184" s="22">
        <f t="shared" si="9"/>
        <v>1.2551724137930298</v>
      </c>
      <c r="M184" s="36">
        <v>182</v>
      </c>
      <c r="N184" s="17" t="str" cm="1">
        <f t="array" ref="N184">_xlfn.IFS($M184&gt;0,"勝ち",$M184=0,"-",$M184&lt;0,"負け")</f>
        <v>勝ち</v>
      </c>
      <c r="O184" s="10"/>
      <c r="P184" s="2" t="s">
        <v>302</v>
      </c>
      <c r="Q184" s="2"/>
      <c r="R184" s="2"/>
    </row>
    <row r="185" spans="2:18">
      <c r="B185" s="2">
        <f t="shared" si="11"/>
        <v>171</v>
      </c>
      <c r="C185" s="13" t="s">
        <v>304</v>
      </c>
      <c r="D185" s="10" t="s">
        <v>10</v>
      </c>
      <c r="E185" s="25">
        <v>106.434</v>
      </c>
      <c r="F185" s="25">
        <v>106.298</v>
      </c>
      <c r="G185" s="25">
        <v>106.637</v>
      </c>
      <c r="H185" s="10" t="s">
        <v>23</v>
      </c>
      <c r="I185" s="30"/>
      <c r="J185" s="33">
        <f t="shared" si="7"/>
        <v>135.99999999999568</v>
      </c>
      <c r="K185" s="33">
        <f t="shared" si="8"/>
        <v>203.00000000000296</v>
      </c>
      <c r="L185" s="22">
        <f t="shared" si="9"/>
        <v>1.4926470588235985</v>
      </c>
      <c r="M185" s="36">
        <v>203</v>
      </c>
      <c r="N185" s="17" t="str" cm="1">
        <f t="array" ref="N185">_xlfn.IFS($M185&gt;0,"勝ち",$M185=0,"-",$M185&lt;0,"負け")</f>
        <v>勝ち</v>
      </c>
      <c r="O185" s="10"/>
      <c r="P185" s="2"/>
      <c r="Q185" s="2"/>
      <c r="R185" s="2"/>
    </row>
    <row r="186" spans="2:18">
      <c r="B186" s="2">
        <f t="shared" si="11"/>
        <v>172</v>
      </c>
      <c r="C186" s="13" t="s">
        <v>306</v>
      </c>
      <c r="D186" s="10" t="s">
        <v>10</v>
      </c>
      <c r="E186" s="25">
        <v>107.262</v>
      </c>
      <c r="F186" s="25">
        <v>107.03</v>
      </c>
      <c r="G186" s="25">
        <v>107.875</v>
      </c>
      <c r="H186" s="10" t="s">
        <v>23</v>
      </c>
      <c r="I186" s="30"/>
      <c r="J186" s="33">
        <f t="shared" si="7"/>
        <v>231.99999999999932</v>
      </c>
      <c r="K186" s="33">
        <f t="shared" si="8"/>
        <v>612.99999999999955</v>
      </c>
      <c r="L186" s="22">
        <f t="shared" si="9"/>
        <v>2.6422413793103505</v>
      </c>
      <c r="M186" s="36">
        <v>613</v>
      </c>
      <c r="N186" s="17" t="str" cm="1">
        <f t="array" ref="N186">_xlfn.IFS($M186&gt;0,"勝ち",$M186=0,"-",$M186&lt;0,"負け")</f>
        <v>勝ち</v>
      </c>
      <c r="O186" s="10"/>
      <c r="P186" s="2" t="s">
        <v>305</v>
      </c>
      <c r="Q186" s="2"/>
      <c r="R186" s="2"/>
    </row>
    <row r="187" spans="2:18">
      <c r="B187" s="2">
        <f t="shared" si="11"/>
        <v>173</v>
      </c>
      <c r="C187" s="13" t="s">
        <v>307</v>
      </c>
      <c r="D187" s="10" t="s">
        <v>10</v>
      </c>
      <c r="E187" s="25">
        <v>108.18300000000001</v>
      </c>
      <c r="F187" s="25">
        <v>107.979</v>
      </c>
      <c r="G187" s="25">
        <v>108.438</v>
      </c>
      <c r="H187" s="10" t="s">
        <v>23</v>
      </c>
      <c r="I187" s="30"/>
      <c r="J187" s="33">
        <f t="shared" si="7"/>
        <v>204.00000000000773</v>
      </c>
      <c r="K187" s="33">
        <f t="shared" si="8"/>
        <v>254.99999999999545</v>
      </c>
      <c r="L187" s="22">
        <f t="shared" si="9"/>
        <v>1.2499999999999303</v>
      </c>
      <c r="M187" s="36">
        <v>-204</v>
      </c>
      <c r="N187" s="17" t="str" cm="1">
        <f t="array" ref="N187">_xlfn.IFS($M187&gt;0,"勝ち",$M187=0,"-",$M187&lt;0,"負け")</f>
        <v>負け</v>
      </c>
      <c r="O187" s="10"/>
      <c r="P187" s="2"/>
      <c r="Q187" s="2"/>
      <c r="R187" s="2"/>
    </row>
    <row r="188" spans="2:18">
      <c r="B188" s="2">
        <f t="shared" si="11"/>
        <v>174</v>
      </c>
      <c r="C188" s="13" t="s">
        <v>308</v>
      </c>
      <c r="D188" s="10" t="s">
        <v>11</v>
      </c>
      <c r="E188" s="25">
        <v>107.929</v>
      </c>
      <c r="F188" s="25">
        <v>108.146</v>
      </c>
      <c r="G188" s="25">
        <v>107.69499999999999</v>
      </c>
      <c r="H188" s="10" t="s">
        <v>24</v>
      </c>
      <c r="I188" s="30"/>
      <c r="J188" s="33">
        <f t="shared" si="7"/>
        <v>216.99999999999875</v>
      </c>
      <c r="K188" s="33">
        <f t="shared" si="8"/>
        <v>234.00000000000887</v>
      </c>
      <c r="L188" s="22">
        <f t="shared" si="9"/>
        <v>1.0783410138249319</v>
      </c>
      <c r="M188" s="36">
        <v>234</v>
      </c>
      <c r="N188" s="17" t="str" cm="1">
        <f t="array" ref="N188">_xlfn.IFS($M188&gt;0,"勝ち",$M188=0,"-",$M188&lt;0,"負け")</f>
        <v>勝ち</v>
      </c>
      <c r="O188" s="10"/>
      <c r="P188" s="2"/>
      <c r="Q188" s="2"/>
      <c r="R188" s="2"/>
    </row>
    <row r="189" spans="2:18">
      <c r="B189" s="2">
        <f t="shared" si="11"/>
        <v>175</v>
      </c>
      <c r="C189" s="13" t="s">
        <v>309</v>
      </c>
      <c r="D189" s="10" t="s">
        <v>11</v>
      </c>
      <c r="E189" s="25">
        <v>107.411</v>
      </c>
      <c r="F189" s="25">
        <v>107.521</v>
      </c>
      <c r="G189" s="25">
        <v>107.215</v>
      </c>
      <c r="H189" s="10" t="s">
        <v>24</v>
      </c>
      <c r="I189" s="30"/>
      <c r="J189" s="33">
        <f t="shared" si="7"/>
        <v>109.99999999999943</v>
      </c>
      <c r="K189" s="33">
        <f t="shared" si="8"/>
        <v>195.99999999999795</v>
      </c>
      <c r="L189" s="22">
        <f t="shared" si="9"/>
        <v>1.7818181818181724</v>
      </c>
      <c r="M189" s="36">
        <v>196</v>
      </c>
      <c r="N189" s="17" t="str" cm="1">
        <f t="array" ref="N189">_xlfn.IFS($M189&gt;0,"勝ち",$M189=0,"-",$M189&lt;0,"負け")</f>
        <v>勝ち</v>
      </c>
      <c r="O189" s="10"/>
      <c r="P189" s="2"/>
      <c r="Q189" s="2"/>
      <c r="R189" s="2"/>
    </row>
    <row r="190" spans="2:18">
      <c r="B190" s="2">
        <f t="shared" si="11"/>
        <v>176</v>
      </c>
      <c r="C190" s="13" t="s">
        <v>310</v>
      </c>
      <c r="D190" s="10" t="s">
        <v>11</v>
      </c>
      <c r="E190" s="25">
        <v>107.91</v>
      </c>
      <c r="F190" s="25">
        <v>107.73</v>
      </c>
      <c r="G190" s="25">
        <v>108.3331</v>
      </c>
      <c r="H190" s="10" t="s">
        <v>23</v>
      </c>
      <c r="I190" s="30"/>
      <c r="J190" s="33">
        <f t="shared" si="7"/>
        <v>179.99999999999261</v>
      </c>
      <c r="K190" s="33">
        <f t="shared" si="8"/>
        <v>423.10000000000514</v>
      </c>
      <c r="L190" s="22">
        <f t="shared" si="9"/>
        <v>2.3505555555556805</v>
      </c>
      <c r="M190" s="36">
        <v>-180</v>
      </c>
      <c r="N190" s="17" t="str" cm="1">
        <f t="array" ref="N190">_xlfn.IFS($M190&gt;0,"勝ち",$M190=0,"-",$M190&lt;0,"負け")</f>
        <v>負け</v>
      </c>
      <c r="O190" s="10"/>
      <c r="P190" s="2"/>
      <c r="Q190" s="2"/>
      <c r="R190" s="2"/>
    </row>
    <row r="191" spans="2:18">
      <c r="B191" s="2">
        <f t="shared" si="11"/>
        <v>177</v>
      </c>
      <c r="C191" s="13" t="s">
        <v>312</v>
      </c>
      <c r="D191" s="10" t="s">
        <v>10</v>
      </c>
      <c r="E191" s="25">
        <v>107.92100000000001</v>
      </c>
      <c r="F191" s="25">
        <v>107.745</v>
      </c>
      <c r="G191" s="25">
        <v>108.236</v>
      </c>
      <c r="H191" s="10" t="s">
        <v>23</v>
      </c>
      <c r="I191" s="30"/>
      <c r="J191" s="33">
        <f t="shared" si="7"/>
        <v>176.00000000000193</v>
      </c>
      <c r="K191" s="33">
        <f t="shared" si="8"/>
        <v>314.99999999999773</v>
      </c>
      <c r="L191" s="22">
        <f t="shared" si="9"/>
        <v>1.7897727272726947</v>
      </c>
      <c r="M191" s="36">
        <v>-176</v>
      </c>
      <c r="N191" s="17" t="str" cm="1">
        <f t="array" ref="N191">_xlfn.IFS($M191&gt;0,"勝ち",$M191=0,"-",$M191&lt;0,"負け")</f>
        <v>負け</v>
      </c>
      <c r="O191" s="10"/>
      <c r="P191" s="2" t="s">
        <v>311</v>
      </c>
      <c r="Q191" s="2"/>
      <c r="R191" s="2"/>
    </row>
    <row r="192" spans="2:18">
      <c r="B192" s="2">
        <f t="shared" si="11"/>
        <v>178</v>
      </c>
      <c r="C192" s="13" t="s">
        <v>313</v>
      </c>
      <c r="D192" s="10" t="s">
        <v>10</v>
      </c>
      <c r="E192" s="25">
        <v>108.16</v>
      </c>
      <c r="F192" s="25">
        <v>108.014</v>
      </c>
      <c r="G192" s="25">
        <v>108.372</v>
      </c>
      <c r="H192" s="10" t="s">
        <v>25</v>
      </c>
      <c r="I192" s="30"/>
      <c r="J192" s="33">
        <f t="shared" si="7"/>
        <v>146.0000000000008</v>
      </c>
      <c r="K192" s="33">
        <f t="shared" si="8"/>
        <v>212.0000000000033</v>
      </c>
      <c r="L192" s="22">
        <f t="shared" si="9"/>
        <v>1.4520547945205626</v>
      </c>
      <c r="M192" s="36">
        <v>212</v>
      </c>
      <c r="N192" s="17" t="str" cm="1">
        <f t="array" ref="N192">_xlfn.IFS($M192&gt;0,"勝ち",$M192=0,"-",$M192&lt;0,"負け")</f>
        <v>勝ち</v>
      </c>
      <c r="O192" s="10"/>
      <c r="P192" s="2"/>
      <c r="Q192" s="2"/>
      <c r="R192" s="2"/>
    </row>
    <row r="193" spans="2:18">
      <c r="B193" s="2">
        <f t="shared" si="11"/>
        <v>179</v>
      </c>
      <c r="C193" s="13" t="s">
        <v>314</v>
      </c>
      <c r="D193" s="10" t="s">
        <v>11</v>
      </c>
      <c r="E193" s="25">
        <v>106.89400000000001</v>
      </c>
      <c r="F193" s="25">
        <v>107.152</v>
      </c>
      <c r="G193" s="25">
        <v>106.068</v>
      </c>
      <c r="H193" s="10" t="s">
        <v>24</v>
      </c>
      <c r="I193" s="30"/>
      <c r="J193" s="33">
        <f t="shared" si="7"/>
        <v>257.99999999999557</v>
      </c>
      <c r="K193" s="33">
        <f t="shared" si="8"/>
        <v>826.00000000000762</v>
      </c>
      <c r="L193" s="22">
        <f t="shared" si="9"/>
        <v>3.201550387596984</v>
      </c>
      <c r="M193" s="36">
        <v>-258</v>
      </c>
      <c r="N193" s="17" t="str" cm="1">
        <f t="array" ref="N193">_xlfn.IFS($M193&gt;0,"勝ち",$M193=0,"-",$M193&lt;0,"負け")</f>
        <v>負け</v>
      </c>
      <c r="O193" s="10"/>
      <c r="P193" s="2"/>
      <c r="Q193" s="2"/>
      <c r="R193" s="2"/>
    </row>
    <row r="194" spans="2:18">
      <c r="B194" s="2">
        <f t="shared" si="11"/>
        <v>180</v>
      </c>
      <c r="C194" s="13" t="s">
        <v>315</v>
      </c>
      <c r="D194" s="10" t="s">
        <v>10</v>
      </c>
      <c r="E194" s="25">
        <v>107.319</v>
      </c>
      <c r="F194" s="25">
        <v>107.17</v>
      </c>
      <c r="G194" s="25">
        <v>107.729</v>
      </c>
      <c r="H194" s="10" t="s">
        <v>23</v>
      </c>
      <c r="I194" s="30"/>
      <c r="J194" s="33">
        <f t="shared" si="7"/>
        <v>149.00000000000091</v>
      </c>
      <c r="K194" s="33">
        <f t="shared" si="8"/>
        <v>409.99999999999659</v>
      </c>
      <c r="L194" s="22">
        <f t="shared" si="9"/>
        <v>2.7516778523489536</v>
      </c>
      <c r="M194" s="36">
        <v>-149</v>
      </c>
      <c r="N194" s="17" t="str" cm="1">
        <f t="array" ref="N194">_xlfn.IFS($M194&gt;0,"勝ち",$M194=0,"-",$M194&lt;0,"負け")</f>
        <v>負け</v>
      </c>
      <c r="O194" s="10"/>
      <c r="P194" s="49" t="s">
        <v>316</v>
      </c>
      <c r="Q194" s="2"/>
      <c r="R194" s="2"/>
    </row>
    <row r="195" spans="2:18">
      <c r="B195" s="2">
        <f t="shared" si="11"/>
        <v>181</v>
      </c>
      <c r="C195" s="13" t="s">
        <v>317</v>
      </c>
      <c r="D195" s="10" t="s">
        <v>10</v>
      </c>
      <c r="E195" s="25">
        <v>107.43300000000001</v>
      </c>
      <c r="F195" s="25">
        <v>107.294</v>
      </c>
      <c r="G195" s="25">
        <v>107.717</v>
      </c>
      <c r="H195" s="10" t="s">
        <v>25</v>
      </c>
      <c r="I195" s="30"/>
      <c r="J195" s="33">
        <f t="shared" si="7"/>
        <v>139.00000000001</v>
      </c>
      <c r="K195" s="33">
        <f t="shared" si="8"/>
        <v>283.99999999999181</v>
      </c>
      <c r="L195" s="22">
        <f t="shared" si="9"/>
        <v>2.0431654676256934</v>
      </c>
      <c r="M195" s="36">
        <v>-139</v>
      </c>
      <c r="N195" s="17" t="str" cm="1">
        <f t="array" ref="N195">_xlfn.IFS($M195&gt;0,"勝ち",$M195=0,"-",$M195&lt;0,"負け")</f>
        <v>負け</v>
      </c>
      <c r="O195" s="10"/>
      <c r="P195" s="49" t="s">
        <v>318</v>
      </c>
      <c r="Q195" s="2"/>
      <c r="R195" s="2"/>
    </row>
    <row r="196" spans="2:18">
      <c r="B196" s="2">
        <f t="shared" si="11"/>
        <v>182</v>
      </c>
      <c r="C196" s="13" t="s">
        <v>320</v>
      </c>
      <c r="D196" s="10" t="s">
        <v>10</v>
      </c>
      <c r="E196" s="25">
        <v>108.208</v>
      </c>
      <c r="F196" s="25">
        <v>107.87</v>
      </c>
      <c r="G196" s="25">
        <v>108.91500000000001</v>
      </c>
      <c r="H196" s="10" t="s">
        <v>23</v>
      </c>
      <c r="I196" s="30"/>
      <c r="J196" s="33">
        <f t="shared" si="7"/>
        <v>337.99999999999386</v>
      </c>
      <c r="K196" s="33">
        <f t="shared" si="8"/>
        <v>707.00000000000784</v>
      </c>
      <c r="L196" s="22">
        <f t="shared" si="9"/>
        <v>2.0917159763314221</v>
      </c>
      <c r="M196" s="36">
        <v>707</v>
      </c>
      <c r="N196" s="17" t="str" cm="1">
        <f t="array" ref="N196">_xlfn.IFS($M196&gt;0,"勝ち",$M196=0,"-",$M196&lt;0,"負け")</f>
        <v>勝ち</v>
      </c>
      <c r="O196" s="10"/>
      <c r="P196" s="2" t="s">
        <v>319</v>
      </c>
      <c r="Q196" s="2"/>
      <c r="R196" s="2"/>
    </row>
    <row r="197" spans="2:18">
      <c r="B197" s="2">
        <f t="shared" si="11"/>
        <v>183</v>
      </c>
      <c r="C197" s="13" t="s">
        <v>322</v>
      </c>
      <c r="D197" s="10" t="s">
        <v>10</v>
      </c>
      <c r="E197" s="25">
        <v>109.086</v>
      </c>
      <c r="F197" s="25">
        <v>108.953</v>
      </c>
      <c r="G197" s="25">
        <v>109.27200000000001</v>
      </c>
      <c r="H197" s="10" t="s">
        <v>23</v>
      </c>
      <c r="I197" s="30"/>
      <c r="J197" s="33">
        <f t="shared" si="7"/>
        <v>132.99999999999557</v>
      </c>
      <c r="K197" s="33">
        <f t="shared" si="8"/>
        <v>186.00000000000705</v>
      </c>
      <c r="L197" s="22">
        <f t="shared" si="9"/>
        <v>1.3984962406016033</v>
      </c>
      <c r="M197" s="36">
        <v>-133</v>
      </c>
      <c r="N197" s="17" t="str" cm="1">
        <f t="array" ref="N197">_xlfn.IFS($M197&gt;0,"勝ち",$M197=0,"-",$M197&lt;0,"負け")</f>
        <v>負け</v>
      </c>
      <c r="O197" s="10"/>
      <c r="P197" s="2" t="s">
        <v>321</v>
      </c>
      <c r="Q197" s="2"/>
      <c r="R197" s="2"/>
    </row>
    <row r="198" spans="2:18">
      <c r="B198" s="2">
        <f t="shared" si="11"/>
        <v>184</v>
      </c>
      <c r="C198" s="13" t="s">
        <v>323</v>
      </c>
      <c r="D198" s="10" t="s">
        <v>11</v>
      </c>
      <c r="E198" s="25">
        <v>108.705</v>
      </c>
      <c r="F198" s="25">
        <v>108.872</v>
      </c>
      <c r="G198" s="25">
        <v>108.343</v>
      </c>
      <c r="H198" s="10" t="s">
        <v>24</v>
      </c>
      <c r="I198" s="30"/>
      <c r="J198" s="33">
        <f t="shared" si="7"/>
        <v>167.00000000000159</v>
      </c>
      <c r="K198" s="33">
        <f t="shared" si="8"/>
        <v>361.99999999999477</v>
      </c>
      <c r="L198" s="22">
        <f t="shared" si="9"/>
        <v>2.1676646706586307</v>
      </c>
      <c r="M198" s="36">
        <v>362</v>
      </c>
      <c r="N198" s="17" t="str" cm="1">
        <f t="array" ref="N198">_xlfn.IFS($M198&gt;0,"勝ち",$M198=0,"-",$M198&lt;0,"負け")</f>
        <v>勝ち</v>
      </c>
      <c r="O198" s="10"/>
      <c r="P198" s="2" t="s">
        <v>321</v>
      </c>
      <c r="Q198" s="2"/>
      <c r="R198" s="2"/>
    </row>
    <row r="199" spans="2:18">
      <c r="B199" s="2">
        <f t="shared" si="11"/>
        <v>185</v>
      </c>
      <c r="C199" s="13" t="s">
        <v>324</v>
      </c>
      <c r="D199" s="10" t="s">
        <v>10</v>
      </c>
      <c r="E199" s="25">
        <v>108.92</v>
      </c>
      <c r="F199" s="25">
        <v>108.77500000000001</v>
      </c>
      <c r="G199" s="25">
        <v>109.11199999999999</v>
      </c>
      <c r="H199" s="10" t="s">
        <v>23</v>
      </c>
      <c r="I199" s="30"/>
      <c r="J199" s="33">
        <f t="shared" si="7"/>
        <v>144.99999999999602</v>
      </c>
      <c r="K199" s="33">
        <f t="shared" si="8"/>
        <v>191.99999999999307</v>
      </c>
      <c r="L199" s="22">
        <f t="shared" si="9"/>
        <v>1.3241379310344712</v>
      </c>
      <c r="M199" s="36">
        <v>-145</v>
      </c>
      <c r="N199" s="17" t="str" cm="1">
        <f t="array" ref="N199">_xlfn.IFS($M199&gt;0,"勝ち",$M199=0,"-",$M199&lt;0,"負け")</f>
        <v>負け</v>
      </c>
      <c r="O199" s="10"/>
      <c r="P199" s="2"/>
      <c r="Q199" s="2"/>
      <c r="R199" s="2"/>
    </row>
    <row r="200" spans="2:18">
      <c r="B200" s="2">
        <f t="shared" si="11"/>
        <v>186</v>
      </c>
      <c r="C200" s="13" t="s">
        <v>325</v>
      </c>
      <c r="D200" s="10" t="s">
        <v>11</v>
      </c>
      <c r="E200" s="25">
        <v>109.075</v>
      </c>
      <c r="F200" s="25">
        <v>109.206</v>
      </c>
      <c r="G200" s="25">
        <v>108.932</v>
      </c>
      <c r="H200" s="10"/>
      <c r="I200" s="30"/>
      <c r="J200" s="33">
        <f t="shared" si="7"/>
        <v>131.00000000000023</v>
      </c>
      <c r="K200" s="33">
        <f t="shared" si="8"/>
        <v>143.00000000000068</v>
      </c>
      <c r="L200" s="22">
        <f t="shared" si="9"/>
        <v>1.0916030534351178</v>
      </c>
      <c r="M200" s="36">
        <v>143</v>
      </c>
      <c r="N200" s="17" t="str" cm="1">
        <f t="array" ref="N200">_xlfn.IFS($M200&gt;0,"勝ち",$M200=0,"-",$M200&lt;0,"負け")</f>
        <v>勝ち</v>
      </c>
      <c r="O200" s="10"/>
      <c r="P200" s="2"/>
      <c r="Q200" s="2"/>
      <c r="R200" s="2"/>
    </row>
    <row r="201" spans="2:18">
      <c r="B201" s="2">
        <f t="shared" si="11"/>
        <v>187</v>
      </c>
      <c r="C201" s="13" t="s">
        <v>326</v>
      </c>
      <c r="D201" s="10" t="s">
        <v>10</v>
      </c>
      <c r="E201" s="25">
        <v>108.694</v>
      </c>
      <c r="F201" s="25">
        <v>108.417</v>
      </c>
      <c r="G201" s="25">
        <v>109.15</v>
      </c>
      <c r="H201" s="10"/>
      <c r="I201" s="30"/>
      <c r="J201" s="33">
        <f t="shared" si="7"/>
        <v>277.00000000000102</v>
      </c>
      <c r="K201" s="33">
        <f t="shared" si="8"/>
        <v>456.00000000000307</v>
      </c>
      <c r="L201" s="22">
        <f t="shared" si="9"/>
        <v>1.6462093862815934</v>
      </c>
      <c r="M201" s="36">
        <v>456</v>
      </c>
      <c r="N201" s="17" t="str" cm="1">
        <f t="array" ref="N201">_xlfn.IFS($M201&gt;0,"勝ち",$M201=0,"-",$M201&lt;0,"負け")</f>
        <v>勝ち</v>
      </c>
      <c r="O201" s="10"/>
      <c r="P201" s="2"/>
      <c r="Q201" s="2"/>
      <c r="R201" s="2"/>
    </row>
    <row r="202" spans="2:18">
      <c r="B202" s="2">
        <f t="shared" si="11"/>
        <v>188</v>
      </c>
      <c r="C202" s="13" t="s">
        <v>327</v>
      </c>
      <c r="D202" s="10" t="s">
        <v>11</v>
      </c>
      <c r="E202" s="25">
        <v>109.28100000000001</v>
      </c>
      <c r="F202" s="25">
        <v>109.47</v>
      </c>
      <c r="G202" s="25">
        <v>108.797</v>
      </c>
      <c r="H202" s="10"/>
      <c r="I202" s="30"/>
      <c r="J202" s="33">
        <f t="shared" si="7"/>
        <v>188.99999999999295</v>
      </c>
      <c r="K202" s="33">
        <f t="shared" si="8"/>
        <v>484.00000000000887</v>
      </c>
      <c r="L202" s="22">
        <f t="shared" si="9"/>
        <v>2.5608465608467035</v>
      </c>
      <c r="M202" s="36">
        <v>-189</v>
      </c>
      <c r="N202" s="17" t="str" cm="1">
        <f t="array" ref="N202">_xlfn.IFS($M202&gt;0,"勝ち",$M202=0,"-",$M202&lt;0,"負け")</f>
        <v>負け</v>
      </c>
      <c r="O202" s="10"/>
      <c r="P202" s="2"/>
      <c r="Q202" s="2"/>
      <c r="R202" s="2"/>
    </row>
    <row r="203" spans="2:18">
      <c r="B203" s="2">
        <f t="shared" si="11"/>
        <v>189</v>
      </c>
      <c r="C203" s="13" t="s">
        <v>328</v>
      </c>
      <c r="D203" s="10" t="s">
        <v>11</v>
      </c>
      <c r="E203" s="25">
        <v>109.434</v>
      </c>
      <c r="F203" s="25">
        <v>109.54</v>
      </c>
      <c r="G203" s="25">
        <v>109.221</v>
      </c>
      <c r="H203" s="10"/>
      <c r="I203" s="30"/>
      <c r="J203" s="33">
        <f t="shared" si="7"/>
        <v>106.00000000000875</v>
      </c>
      <c r="K203" s="33">
        <f t="shared" si="8"/>
        <v>212.99999999999386</v>
      </c>
      <c r="L203" s="22">
        <f t="shared" si="9"/>
        <v>2.0094339622639272</v>
      </c>
      <c r="M203" s="36">
        <v>0</v>
      </c>
      <c r="N203" s="17" t="str" cm="1">
        <f t="array" ref="N203">_xlfn.IFS($M203&gt;0,"勝ち",$M203=0,"-",$M203&lt;0,"負け")</f>
        <v>-</v>
      </c>
      <c r="O203" s="10"/>
      <c r="P203" s="2"/>
      <c r="Q203" s="2"/>
      <c r="R203" s="2"/>
    </row>
    <row r="204" spans="2:18">
      <c r="B204" s="2">
        <f t="shared" si="11"/>
        <v>190</v>
      </c>
      <c r="C204" s="13" t="s">
        <v>329</v>
      </c>
      <c r="D204" s="10" t="s">
        <v>11</v>
      </c>
      <c r="E204" s="25">
        <v>109.081</v>
      </c>
      <c r="F204" s="25">
        <v>109.245</v>
      </c>
      <c r="G204" s="25">
        <v>108.76</v>
      </c>
      <c r="H204" s="10"/>
      <c r="I204" s="30"/>
      <c r="J204" s="33">
        <f t="shared" si="7"/>
        <v>164.00000000000148</v>
      </c>
      <c r="K204" s="33">
        <f t="shared" si="8"/>
        <v>320.99999999999795</v>
      </c>
      <c r="L204" s="22">
        <f t="shared" si="9"/>
        <v>1.9573170731707017</v>
      </c>
      <c r="M204" s="36">
        <v>231</v>
      </c>
      <c r="N204" s="17" t="str" cm="1">
        <f t="array" ref="N204">_xlfn.IFS($M204&gt;0,"勝ち",$M204=0,"-",$M204&lt;0,"負け")</f>
        <v>勝ち</v>
      </c>
      <c r="O204" s="10"/>
      <c r="P204" s="2"/>
      <c r="Q204" s="2"/>
      <c r="R204" s="2"/>
    </row>
    <row r="205" spans="2:18">
      <c r="B205" s="2">
        <f t="shared" si="11"/>
        <v>191</v>
      </c>
      <c r="C205" s="13" t="s">
        <v>330</v>
      </c>
      <c r="D205" s="10" t="s">
        <v>10</v>
      </c>
      <c r="E205" s="25">
        <v>108.57</v>
      </c>
      <c r="F205" s="25">
        <v>108.465</v>
      </c>
      <c r="G205" s="25">
        <v>108.76909999999999</v>
      </c>
      <c r="H205" s="10"/>
      <c r="I205" s="30"/>
      <c r="J205" s="33">
        <f t="shared" si="7"/>
        <v>104.99999999998977</v>
      </c>
      <c r="K205" s="33">
        <f t="shared" si="8"/>
        <v>199.10000000000139</v>
      </c>
      <c r="L205" s="22">
        <f t="shared" si="9"/>
        <v>1.8961904761906743</v>
      </c>
      <c r="M205" s="36">
        <v>-105</v>
      </c>
      <c r="N205" s="17" t="str" cm="1">
        <f t="array" ref="N205">_xlfn.IFS($M205&gt;0,"勝ち",$M205=0,"-",$M205&lt;0,"負け")</f>
        <v>負け</v>
      </c>
      <c r="O205" s="10"/>
      <c r="P205" s="2"/>
      <c r="Q205" s="2"/>
      <c r="R205" s="2"/>
    </row>
    <row r="206" spans="2:18">
      <c r="B206" s="2">
        <f t="shared" si="11"/>
        <v>192</v>
      </c>
      <c r="C206" s="13" t="s">
        <v>331</v>
      </c>
      <c r="D206" s="10" t="s">
        <v>11</v>
      </c>
      <c r="E206" s="25">
        <v>108.624</v>
      </c>
      <c r="F206" s="25">
        <v>108.846</v>
      </c>
      <c r="G206" s="25">
        <v>107.968</v>
      </c>
      <c r="H206" s="10"/>
      <c r="I206" s="30"/>
      <c r="J206" s="33">
        <f t="shared" si="7"/>
        <v>222.00000000000841</v>
      </c>
      <c r="K206" s="33">
        <f t="shared" si="8"/>
        <v>655.9999999999917</v>
      </c>
      <c r="L206" s="22">
        <f t="shared" si="9"/>
        <v>2.9549549549548058</v>
      </c>
      <c r="M206" s="36">
        <v>-222</v>
      </c>
      <c r="N206" s="17" t="str" cm="1">
        <f t="array" ref="N206">_xlfn.IFS($M206&gt;0,"勝ち",$M206=0,"-",$M206&lt;0,"負け")</f>
        <v>負け</v>
      </c>
      <c r="O206" s="10" t="s">
        <v>167</v>
      </c>
      <c r="P206" s="2"/>
      <c r="Q206" s="2"/>
      <c r="R206" s="2"/>
    </row>
    <row r="207" spans="2:18">
      <c r="B207" s="2">
        <f t="shared" si="11"/>
        <v>193</v>
      </c>
      <c r="C207" s="13" t="s">
        <v>332</v>
      </c>
      <c r="D207" s="10" t="s">
        <v>11</v>
      </c>
      <c r="E207" s="25">
        <v>109.051</v>
      </c>
      <c r="F207" s="25">
        <v>109.273</v>
      </c>
      <c r="G207" s="25">
        <v>108.788</v>
      </c>
      <c r="H207" s="10"/>
      <c r="I207" s="30"/>
      <c r="J207" s="33">
        <f t="shared" si="7"/>
        <v>221.9999999999942</v>
      </c>
      <c r="K207" s="33">
        <f t="shared" si="8"/>
        <v>263.00000000000523</v>
      </c>
      <c r="L207" s="22">
        <f t="shared" si="9"/>
        <v>1.1846846846847392</v>
      </c>
      <c r="M207" s="36">
        <v>263</v>
      </c>
      <c r="N207" s="17" t="str" cm="1">
        <f t="array" ref="N207">_xlfn.IFS($M207&gt;0,"勝ち",$M207=0,"-",$M207&lt;0,"負け")</f>
        <v>勝ち</v>
      </c>
      <c r="O207" s="10"/>
      <c r="P207" s="2"/>
      <c r="Q207" s="2"/>
      <c r="R207" s="2"/>
    </row>
    <row r="208" spans="2:18">
      <c r="B208" s="2">
        <f t="shared" si="11"/>
        <v>194</v>
      </c>
      <c r="C208" s="13" t="s">
        <v>333</v>
      </c>
      <c r="D208" s="10" t="s">
        <v>10</v>
      </c>
      <c r="E208" s="25">
        <v>109.069</v>
      </c>
      <c r="F208" s="25">
        <v>108.997</v>
      </c>
      <c r="G208" s="25">
        <v>109.191</v>
      </c>
      <c r="H208" s="10"/>
      <c r="I208" s="30"/>
      <c r="J208" s="33">
        <f t="shared" si="7"/>
        <v>72.000000000002728</v>
      </c>
      <c r="K208" s="33">
        <f t="shared" si="8"/>
        <v>121.99999999999989</v>
      </c>
      <c r="L208" s="22">
        <f t="shared" si="9"/>
        <v>1.6944444444443787</v>
      </c>
      <c r="M208" s="36">
        <v>-72</v>
      </c>
      <c r="N208" s="17" t="str" cm="1">
        <f t="array" ref="N208">_xlfn.IFS($M208&gt;0,"勝ち",$M208=0,"-",$M208&lt;0,"負け")</f>
        <v>負け</v>
      </c>
      <c r="O208" s="10"/>
      <c r="P208" s="2"/>
      <c r="Q208" s="2"/>
      <c r="R208" s="2"/>
    </row>
    <row r="209" spans="2:18">
      <c r="B209" s="2">
        <f t="shared" si="11"/>
        <v>195</v>
      </c>
      <c r="C209" s="13" t="s">
        <v>334</v>
      </c>
      <c r="D209" s="10" t="s">
        <v>11</v>
      </c>
      <c r="E209" s="25">
        <v>108.568</v>
      </c>
      <c r="F209" s="25">
        <v>108.702</v>
      </c>
      <c r="G209" s="25">
        <v>108.315</v>
      </c>
      <c r="H209" s="10"/>
      <c r="I209" s="30"/>
      <c r="J209" s="33">
        <f t="shared" si="7"/>
        <v>134.00000000000034</v>
      </c>
      <c r="K209" s="33">
        <f t="shared" si="8"/>
        <v>253.00000000000011</v>
      </c>
      <c r="L209" s="22">
        <f t="shared" si="9"/>
        <v>1.8880597014925333</v>
      </c>
      <c r="M209" s="36">
        <v>-134</v>
      </c>
      <c r="N209" s="17" t="str" cm="1">
        <f t="array" ref="N209">_xlfn.IFS($M209&gt;0,"勝ち",$M209=0,"-",$M209&lt;0,"負け")</f>
        <v>負け</v>
      </c>
      <c r="O209" s="10"/>
      <c r="P209" s="2" t="s">
        <v>167</v>
      </c>
      <c r="Q209" s="2"/>
      <c r="R209" s="2"/>
    </row>
    <row r="210" spans="2:18">
      <c r="B210" s="2">
        <f t="shared" si="11"/>
        <v>196</v>
      </c>
      <c r="C210" s="13" t="s">
        <v>336</v>
      </c>
      <c r="D210" s="10" t="s">
        <v>10</v>
      </c>
      <c r="E210" s="25">
        <v>108.724</v>
      </c>
      <c r="F210" s="25">
        <v>108.547</v>
      </c>
      <c r="G210" s="25">
        <v>109.06399999999999</v>
      </c>
      <c r="H210" s="10"/>
      <c r="I210" s="30"/>
      <c r="J210" s="33">
        <f t="shared" si="7"/>
        <v>177.00000000000671</v>
      </c>
      <c r="K210" s="33">
        <f t="shared" si="8"/>
        <v>339.9999999999892</v>
      </c>
      <c r="L210" s="22">
        <f t="shared" si="9"/>
        <v>1.9209039548021261</v>
      </c>
      <c r="M210" s="36">
        <v>340</v>
      </c>
      <c r="N210" s="17" t="str" cm="1">
        <f t="array" ref="N210">_xlfn.IFS($M210&gt;0,"勝ち",$M210=0,"-",$M210&lt;0,"負け")</f>
        <v>勝ち</v>
      </c>
      <c r="O210" s="10"/>
      <c r="P210" s="2" t="s">
        <v>335</v>
      </c>
      <c r="Q210" s="2"/>
      <c r="R210" s="2"/>
    </row>
    <row r="211" spans="2:18">
      <c r="B211" s="2">
        <f t="shared" si="11"/>
        <v>197</v>
      </c>
      <c r="C211" s="13" t="s">
        <v>337</v>
      </c>
      <c r="D211" s="10" t="s">
        <v>11</v>
      </c>
      <c r="E211" s="25">
        <v>109.595</v>
      </c>
      <c r="F211" s="25">
        <v>109.78</v>
      </c>
      <c r="G211" s="25">
        <v>108.62</v>
      </c>
      <c r="H211" s="10"/>
      <c r="I211" s="30"/>
      <c r="J211" s="33">
        <f t="shared" si="7"/>
        <v>185.00000000000227</v>
      </c>
      <c r="K211" s="33">
        <f t="shared" si="8"/>
        <v>974.99999999999432</v>
      </c>
      <c r="L211" s="22">
        <f t="shared" si="9"/>
        <v>5.2702702702701751</v>
      </c>
      <c r="M211" s="36">
        <v>-185</v>
      </c>
      <c r="N211" s="17" t="str" cm="1">
        <f t="array" ref="N211">_xlfn.IFS($M211&gt;0,"勝ち",$M211=0,"-",$M211&lt;0,"負け")</f>
        <v>負け</v>
      </c>
      <c r="O211" s="10"/>
      <c r="P211" s="2" t="s">
        <v>338</v>
      </c>
      <c r="Q211" s="2"/>
      <c r="R211" s="2"/>
    </row>
    <row r="212" spans="2:18">
      <c r="B212" s="2">
        <f t="shared" si="11"/>
        <v>198</v>
      </c>
      <c r="C212" s="13" t="s">
        <v>340</v>
      </c>
      <c r="D212" s="10" t="s">
        <v>10</v>
      </c>
      <c r="E212" s="25">
        <v>109.748</v>
      </c>
      <c r="F212" s="25">
        <v>109.60899999999999</v>
      </c>
      <c r="G212" s="25">
        <v>110.063</v>
      </c>
      <c r="H212" s="10"/>
      <c r="I212" s="30"/>
      <c r="J212" s="33">
        <f t="shared" si="7"/>
        <v>139.00000000001</v>
      </c>
      <c r="K212" s="33">
        <f t="shared" si="8"/>
        <v>314.99999999999773</v>
      </c>
      <c r="L212" s="22">
        <f t="shared" si="9"/>
        <v>2.2661870503595329</v>
      </c>
      <c r="M212" s="36">
        <v>315</v>
      </c>
      <c r="N212" s="17" t="str" cm="1">
        <f t="array" ref="N212">_xlfn.IFS($M212&gt;0,"勝ち",$M212=0,"-",$M212&lt;0,"負け")</f>
        <v>勝ち</v>
      </c>
      <c r="O212" s="10"/>
      <c r="P212" s="2" t="s">
        <v>339</v>
      </c>
      <c r="Q212" s="2"/>
      <c r="R212" s="2"/>
    </row>
    <row r="213" spans="2:18">
      <c r="B213" s="2">
        <f t="shared" si="11"/>
        <v>199</v>
      </c>
      <c r="C213" s="13" t="s">
        <v>341</v>
      </c>
      <c r="D213" s="10" t="s">
        <v>10</v>
      </c>
      <c r="E213" s="25">
        <v>110.81699999999999</v>
      </c>
      <c r="F213" s="25">
        <v>110.604</v>
      </c>
      <c r="G213" s="25">
        <v>111.057</v>
      </c>
      <c r="H213" s="10"/>
      <c r="I213" s="30"/>
      <c r="J213" s="33">
        <f t="shared" si="7"/>
        <v>212.99999999999386</v>
      </c>
      <c r="K213" s="33">
        <f t="shared" si="8"/>
        <v>240.00000000000909</v>
      </c>
      <c r="L213" s="22">
        <f t="shared" si="9"/>
        <v>1.1267605633803568</v>
      </c>
      <c r="M213" s="36">
        <v>-213</v>
      </c>
      <c r="N213" s="17" t="str" cm="1">
        <f t="array" ref="N213">_xlfn.IFS($M213&gt;0,"勝ち",$M213=0,"-",$M213&lt;0,"負け")</f>
        <v>負け</v>
      </c>
      <c r="O213" s="10"/>
      <c r="P213" s="2" t="s">
        <v>343</v>
      </c>
      <c r="Q213" s="2"/>
      <c r="R213" s="2"/>
    </row>
    <row r="214" spans="2:18">
      <c r="B214" s="2">
        <f t="shared" si="11"/>
        <v>200</v>
      </c>
      <c r="C214" s="13" t="s">
        <v>344</v>
      </c>
      <c r="D214" s="10" t="s">
        <v>11</v>
      </c>
      <c r="E214" s="25">
        <v>110.06699999999999</v>
      </c>
      <c r="F214" s="25">
        <v>110.315</v>
      </c>
      <c r="G214" s="25">
        <v>109.783</v>
      </c>
      <c r="H214" s="10"/>
      <c r="I214" s="30"/>
      <c r="J214" s="33">
        <f t="shared" si="7"/>
        <v>248.00000000000466</v>
      </c>
      <c r="K214" s="33">
        <f t="shared" si="8"/>
        <v>283.99999999999181</v>
      </c>
      <c r="L214" s="22">
        <f t="shared" si="9"/>
        <v>1.1451612903225261</v>
      </c>
      <c r="M214" s="36">
        <v>-248</v>
      </c>
      <c r="N214" s="17" t="str" cm="1">
        <f t="array" ref="N214">_xlfn.IFS($M214&gt;0,"勝ち",$M214=0,"-",$M214&lt;0,"負け")</f>
        <v>負け</v>
      </c>
      <c r="O214" s="10"/>
      <c r="P214" s="2" t="s">
        <v>342</v>
      </c>
      <c r="Q214" s="2"/>
      <c r="R214" s="2"/>
    </row>
    <row r="215" spans="2:18">
      <c r="B215" s="2">
        <f t="shared" si="11"/>
        <v>201</v>
      </c>
      <c r="C215" s="13" t="s">
        <v>345</v>
      </c>
      <c r="D215" s="10" t="s">
        <v>10</v>
      </c>
      <c r="E215" s="25">
        <v>110.485</v>
      </c>
      <c r="F215" s="25">
        <v>110.306</v>
      </c>
      <c r="G215" s="25">
        <v>110.669</v>
      </c>
      <c r="H215" s="10"/>
      <c r="I215" s="30"/>
      <c r="J215" s="33">
        <f t="shared" si="7"/>
        <v>179.00000000000205</v>
      </c>
      <c r="K215" s="33">
        <f t="shared" si="8"/>
        <v>183.9999999999975</v>
      </c>
      <c r="L215" s="22">
        <f t="shared" si="9"/>
        <v>1.027932960893829</v>
      </c>
      <c r="M215" s="36">
        <v>-179</v>
      </c>
      <c r="N215" s="17" t="str" cm="1">
        <f t="array" ref="N215">_xlfn.IFS($M215&gt;0,"勝ち",$M215=0,"-",$M215&lt;0,"負け")</f>
        <v>負け</v>
      </c>
      <c r="O215" s="10"/>
      <c r="P215" s="50" t="s">
        <v>377</v>
      </c>
      <c r="Q215" s="2"/>
      <c r="R215" s="2"/>
    </row>
    <row r="216" spans="2:18">
      <c r="B216" s="2">
        <f t="shared" si="11"/>
        <v>202</v>
      </c>
      <c r="C216" s="13" t="s">
        <v>346</v>
      </c>
      <c r="D216" s="10" t="s">
        <v>11</v>
      </c>
      <c r="E216" s="25">
        <v>110.009</v>
      </c>
      <c r="F216" s="25">
        <v>110.43</v>
      </c>
      <c r="G216" s="25">
        <v>109.59699999999999</v>
      </c>
      <c r="H216" s="10"/>
      <c r="I216" s="30"/>
      <c r="J216" s="33">
        <f t="shared" si="7"/>
        <v>421.00000000000648</v>
      </c>
      <c r="K216" s="33">
        <f t="shared" si="8"/>
        <v>412.00000000000614</v>
      </c>
      <c r="L216" s="22">
        <f t="shared" si="9"/>
        <v>0.97862232779097336</v>
      </c>
      <c r="M216" s="36">
        <v>412</v>
      </c>
      <c r="N216" s="17" t="str" cm="1">
        <f t="array" ref="N216">_xlfn.IFS($M216&gt;0,"勝ち",$M216=0,"-",$M216&lt;0,"負け")</f>
        <v>勝ち</v>
      </c>
      <c r="O216" s="10"/>
      <c r="P216" s="2"/>
      <c r="Q216" s="2"/>
      <c r="R216" s="2"/>
    </row>
    <row r="217" spans="2:18">
      <c r="B217" s="2">
        <f t="shared" si="11"/>
        <v>203</v>
      </c>
      <c r="C217" s="13" t="s">
        <v>347</v>
      </c>
      <c r="D217" s="10" t="s">
        <v>11</v>
      </c>
      <c r="E217" s="25">
        <v>106.961</v>
      </c>
      <c r="F217" s="25">
        <v>107.151</v>
      </c>
      <c r="G217" s="25">
        <v>106.711</v>
      </c>
      <c r="H217" s="10"/>
      <c r="I217" s="30"/>
      <c r="J217" s="33">
        <f t="shared" si="7"/>
        <v>189.99999999999773</v>
      </c>
      <c r="K217" s="33">
        <f t="shared" si="8"/>
        <v>250</v>
      </c>
      <c r="L217" s="22">
        <f t="shared" si="9"/>
        <v>1.3157894736842262</v>
      </c>
      <c r="M217" s="36">
        <v>250</v>
      </c>
      <c r="N217" s="17" t="str" cm="1">
        <f t="array" ref="N217">_xlfn.IFS($M217&gt;0,"勝ち",$M217=0,"-",$M217&lt;0,"負け")</f>
        <v>勝ち</v>
      </c>
      <c r="O217" s="10"/>
      <c r="P217" s="2"/>
      <c r="Q217" s="2"/>
      <c r="R217" s="2"/>
    </row>
    <row r="218" spans="2:18">
      <c r="B218" s="2">
        <f t="shared" si="11"/>
        <v>204</v>
      </c>
      <c r="C218" s="13" t="s">
        <v>348</v>
      </c>
      <c r="D218" s="10" t="s">
        <v>10</v>
      </c>
      <c r="E218" s="25">
        <v>106.23</v>
      </c>
      <c r="F218" s="25">
        <v>106.129</v>
      </c>
      <c r="G218" s="25">
        <v>106.381</v>
      </c>
      <c r="H218" s="10"/>
      <c r="I218" s="30"/>
      <c r="J218" s="33">
        <f t="shared" si="7"/>
        <v>100.99999999999909</v>
      </c>
      <c r="K218" s="33">
        <f t="shared" si="8"/>
        <v>150.99999999999625</v>
      </c>
      <c r="L218" s="22">
        <f t="shared" si="9"/>
        <v>1.4950495049504713</v>
      </c>
      <c r="M218" s="36">
        <v>151</v>
      </c>
      <c r="N218" s="17" t="str" cm="1">
        <f t="array" ref="N218">_xlfn.IFS($M218&gt;0,"勝ち",$M218=0,"-",$M218&lt;0,"負け")</f>
        <v>勝ち</v>
      </c>
      <c r="O218" s="10"/>
      <c r="P218" s="2"/>
      <c r="Q218" s="2"/>
      <c r="R218" s="2"/>
    </row>
    <row r="219" spans="2:18">
      <c r="B219" s="2">
        <f t="shared" si="11"/>
        <v>205</v>
      </c>
      <c r="C219" s="13" t="s">
        <v>349</v>
      </c>
      <c r="D219" s="10" t="s">
        <v>11</v>
      </c>
      <c r="E219" s="25">
        <v>106.307</v>
      </c>
      <c r="F219" s="25">
        <v>106.43600000000001</v>
      </c>
      <c r="G219" s="25">
        <v>106.05500000000001</v>
      </c>
      <c r="H219" s="10"/>
      <c r="I219" s="30"/>
      <c r="J219" s="33">
        <f t="shared" si="7"/>
        <v>129.00000000000489</v>
      </c>
      <c r="K219" s="33">
        <f t="shared" si="8"/>
        <v>251.99999999999534</v>
      </c>
      <c r="L219" s="22">
        <f t="shared" si="9"/>
        <v>1.953488372092913</v>
      </c>
      <c r="M219" s="36">
        <v>-129</v>
      </c>
      <c r="N219" s="17" t="str" cm="1">
        <f t="array" ref="N219">_xlfn.IFS($M219&gt;0,"勝ち",$M219=0,"-",$M219&lt;0,"負け")</f>
        <v>負け</v>
      </c>
      <c r="O219" s="10"/>
      <c r="P219" s="2"/>
      <c r="Q219" s="2"/>
      <c r="R219" s="2"/>
    </row>
    <row r="220" spans="2:18">
      <c r="B220" s="2">
        <f t="shared" si="11"/>
        <v>206</v>
      </c>
      <c r="C220" s="13" t="s">
        <v>350</v>
      </c>
      <c r="D220" s="10" t="s">
        <v>10</v>
      </c>
      <c r="E220" s="25">
        <v>106.72</v>
      </c>
      <c r="F220" s="25">
        <v>106.379</v>
      </c>
      <c r="G220" s="25">
        <v>107.34</v>
      </c>
      <c r="H220" s="10"/>
      <c r="I220" s="30"/>
      <c r="J220" s="33">
        <f t="shared" si="7"/>
        <v>340.99999999999397</v>
      </c>
      <c r="K220" s="33">
        <f t="shared" si="8"/>
        <v>620.00000000000455</v>
      </c>
      <c r="L220" s="22">
        <f t="shared" si="9"/>
        <v>1.8181818181818636</v>
      </c>
      <c r="M220" s="36">
        <v>620</v>
      </c>
      <c r="N220" s="17" t="str" cm="1">
        <f t="array" ref="N220">_xlfn.IFS($M220&gt;0,"勝ち",$M220=0,"-",$M220&lt;0,"負け")</f>
        <v>勝ち</v>
      </c>
      <c r="O220" s="10"/>
      <c r="P220" s="2"/>
      <c r="Q220" s="2"/>
      <c r="R220" s="2"/>
    </row>
    <row r="221" spans="2:18">
      <c r="B221" s="2">
        <f t="shared" si="11"/>
        <v>207</v>
      </c>
      <c r="C221" s="13" t="s">
        <v>351</v>
      </c>
      <c r="D221" s="10" t="s">
        <v>11</v>
      </c>
      <c r="E221" s="25">
        <v>107.351</v>
      </c>
      <c r="F221" s="25">
        <v>107.63500000000001</v>
      </c>
      <c r="G221" s="25">
        <v>107.03</v>
      </c>
      <c r="H221" s="10"/>
      <c r="I221" s="30"/>
      <c r="J221" s="33">
        <f t="shared" si="7"/>
        <v>284.00000000000603</v>
      </c>
      <c r="K221" s="33">
        <f t="shared" si="8"/>
        <v>320.99999999999795</v>
      </c>
      <c r="L221" s="22">
        <f t="shared" si="9"/>
        <v>1.1302816901408139</v>
      </c>
      <c r="M221" s="36">
        <v>321</v>
      </c>
      <c r="N221" s="17" t="str" cm="1">
        <f t="array" ref="N221">_xlfn.IFS($M221&gt;0,"勝ち",$M221=0,"-",$M221&lt;0,"負け")</f>
        <v>勝ち</v>
      </c>
      <c r="O221" s="10"/>
      <c r="P221" s="2"/>
      <c r="Q221" s="2"/>
      <c r="R221" s="2"/>
    </row>
    <row r="222" spans="2:18">
      <c r="B222" s="2">
        <f t="shared" si="11"/>
        <v>208</v>
      </c>
      <c r="C222" s="13" t="s">
        <v>352</v>
      </c>
      <c r="D222" s="10" t="s">
        <v>11</v>
      </c>
      <c r="E222" s="25">
        <v>106.82599999999999</v>
      </c>
      <c r="F222" s="25">
        <v>106.95399999999999</v>
      </c>
      <c r="G222" s="25">
        <v>106.68300000000001</v>
      </c>
      <c r="H222" s="10"/>
      <c r="I222" s="30"/>
      <c r="J222" s="33">
        <f t="shared" si="7"/>
        <v>128.00000000000011</v>
      </c>
      <c r="K222" s="33">
        <f t="shared" si="8"/>
        <v>142.99999999998647</v>
      </c>
      <c r="L222" s="22">
        <f t="shared" si="9"/>
        <v>1.1171874999998934</v>
      </c>
      <c r="M222" s="36">
        <v>-128</v>
      </c>
      <c r="N222" s="17" t="str" cm="1">
        <f t="array" ref="N222">_xlfn.IFS($M222&gt;0,"勝ち",$M222=0,"-",$M222&lt;0,"負け")</f>
        <v>負け</v>
      </c>
      <c r="O222" s="10"/>
      <c r="P222" s="2"/>
      <c r="Q222" s="2"/>
      <c r="R222" s="2"/>
    </row>
    <row r="223" spans="2:18">
      <c r="B223" s="2">
        <f t="shared" si="11"/>
        <v>209</v>
      </c>
      <c r="C223" s="13" t="s">
        <v>353</v>
      </c>
      <c r="D223" s="10" t="s">
        <v>10</v>
      </c>
      <c r="E223" s="25">
        <v>107.229</v>
      </c>
      <c r="F223" s="25">
        <v>107.143</v>
      </c>
      <c r="G223" s="25">
        <v>107.379</v>
      </c>
      <c r="H223" s="10"/>
      <c r="I223" s="30"/>
      <c r="J223" s="33">
        <f t="shared" si="7"/>
        <v>85.999999999998522</v>
      </c>
      <c r="K223" s="33">
        <f t="shared" si="8"/>
        <v>150.00000000000568</v>
      </c>
      <c r="L223" s="22">
        <f t="shared" si="9"/>
        <v>1.744186046511724</v>
      </c>
      <c r="M223" s="36">
        <v>150</v>
      </c>
      <c r="N223" s="17" t="str" cm="1">
        <f t="array" ref="N223">_xlfn.IFS($M223&gt;0,"勝ち",$M223=0,"-",$M223&lt;0,"負け")</f>
        <v>勝ち</v>
      </c>
      <c r="O223" s="10"/>
      <c r="P223" s="2"/>
      <c r="Q223" s="2"/>
      <c r="R223" s="2"/>
    </row>
    <row r="224" spans="2:18">
      <c r="B224" s="2">
        <f t="shared" si="11"/>
        <v>210</v>
      </c>
      <c r="C224" s="13" t="s">
        <v>354</v>
      </c>
      <c r="D224" s="10" t="s">
        <v>11</v>
      </c>
      <c r="E224" s="25">
        <v>107.626</v>
      </c>
      <c r="F224" s="25">
        <v>107.82599999999999</v>
      </c>
      <c r="G224" s="25">
        <v>107.39700000000001</v>
      </c>
      <c r="H224" s="10"/>
      <c r="I224" s="30"/>
      <c r="J224" s="33">
        <f t="shared" si="7"/>
        <v>199.99999999998863</v>
      </c>
      <c r="K224" s="33">
        <f t="shared" si="8"/>
        <v>228.9999999999992</v>
      </c>
      <c r="L224" s="22">
        <f t="shared" si="9"/>
        <v>1.1450000000000611</v>
      </c>
      <c r="M224" s="36">
        <v>229</v>
      </c>
      <c r="N224" s="17" t="str" cm="1">
        <f t="array" ref="N224">_xlfn.IFS($M224&gt;0,"勝ち",$M224=0,"-",$M224&lt;0,"負け")</f>
        <v>勝ち</v>
      </c>
      <c r="O224" s="10"/>
      <c r="P224" s="2"/>
      <c r="Q224" s="2"/>
      <c r="R224" s="2"/>
    </row>
    <row r="225" spans="2:18">
      <c r="B225" s="2">
        <f t="shared" si="11"/>
        <v>211</v>
      </c>
      <c r="C225" s="13" t="s">
        <v>355</v>
      </c>
      <c r="D225" s="10" t="s">
        <v>10</v>
      </c>
      <c r="E225" s="25">
        <v>107.74299999999999</v>
      </c>
      <c r="F225" s="25">
        <v>107.596</v>
      </c>
      <c r="G225" s="25">
        <v>107.99</v>
      </c>
      <c r="H225" s="10"/>
      <c r="I225" s="30"/>
      <c r="J225" s="33">
        <f t="shared" si="7"/>
        <v>146.99999999999136</v>
      </c>
      <c r="K225" s="33">
        <f t="shared" si="8"/>
        <v>246.99999999999989</v>
      </c>
      <c r="L225" s="22">
        <f t="shared" si="9"/>
        <v>1.6802721088436354</v>
      </c>
      <c r="M225" s="36">
        <v>-147</v>
      </c>
      <c r="N225" s="17" t="str" cm="1">
        <f t="array" ref="N225">_xlfn.IFS($M225&gt;0,"勝ち",$M225=0,"-",$M225&lt;0,"負け")</f>
        <v>負け</v>
      </c>
      <c r="O225" s="10"/>
      <c r="P225" s="2"/>
      <c r="Q225" s="2"/>
      <c r="R225" s="2"/>
    </row>
    <row r="226" spans="2:18">
      <c r="B226" s="2">
        <f t="shared" si="11"/>
        <v>212</v>
      </c>
      <c r="C226" s="13" t="s">
        <v>356</v>
      </c>
      <c r="D226" s="10" t="s">
        <v>11</v>
      </c>
      <c r="E226" s="25">
        <v>107.73699999999999</v>
      </c>
      <c r="F226" s="25">
        <v>107.857</v>
      </c>
      <c r="G226" s="25">
        <v>107.51600000000001</v>
      </c>
      <c r="H226" s="10"/>
      <c r="I226" s="30"/>
      <c r="J226" s="33">
        <f t="shared" si="7"/>
        <v>120.00000000000455</v>
      </c>
      <c r="K226" s="33">
        <f t="shared" si="8"/>
        <v>220.99999999998943</v>
      </c>
      <c r="L226" s="22">
        <f t="shared" si="9"/>
        <v>1.8416666666665087</v>
      </c>
      <c r="M226" s="36">
        <v>221</v>
      </c>
      <c r="N226" s="17" t="str" cm="1">
        <f t="array" ref="N226">_xlfn.IFS($M226&gt;0,"勝ち",$M226=0,"-",$M226&lt;0,"負け")</f>
        <v>勝ち</v>
      </c>
      <c r="O226" s="10"/>
      <c r="P226" s="2"/>
      <c r="Q226" s="2"/>
      <c r="R226" s="2"/>
    </row>
    <row r="227" spans="2:18">
      <c r="B227" s="2">
        <f t="shared" si="11"/>
        <v>213</v>
      </c>
      <c r="C227" s="13" t="s">
        <v>357</v>
      </c>
      <c r="D227" s="10" t="s">
        <v>11</v>
      </c>
      <c r="E227" s="25">
        <v>107.121</v>
      </c>
      <c r="F227" s="25">
        <v>107.405</v>
      </c>
      <c r="G227" s="25">
        <v>106.733</v>
      </c>
      <c r="H227" s="10"/>
      <c r="I227" s="30"/>
      <c r="J227" s="33">
        <f t="shared" si="7"/>
        <v>284.00000000000603</v>
      </c>
      <c r="K227" s="33">
        <f t="shared" si="8"/>
        <v>387.99999999999102</v>
      </c>
      <c r="L227" s="22">
        <f t="shared" si="9"/>
        <v>1.3661971830985309</v>
      </c>
      <c r="M227" s="36">
        <v>-284</v>
      </c>
      <c r="N227" s="17" t="str" cm="1">
        <f t="array" ref="N227">_xlfn.IFS($M227&gt;0,"勝ち",$M227=0,"-",$M227&lt;0,"負け")</f>
        <v>負け</v>
      </c>
      <c r="O227" s="10"/>
      <c r="P227" s="2" t="s">
        <v>358</v>
      </c>
      <c r="Q227" s="2"/>
      <c r="R227" s="2"/>
    </row>
    <row r="228" spans="2:18">
      <c r="B228" s="2">
        <f t="shared" si="11"/>
        <v>214</v>
      </c>
      <c r="C228" s="13" t="s">
        <v>360</v>
      </c>
      <c r="D228" s="10" t="s">
        <v>11</v>
      </c>
      <c r="E228" s="25">
        <v>107.767</v>
      </c>
      <c r="F228" s="25">
        <v>107.983</v>
      </c>
      <c r="G228" s="25">
        <v>107.383</v>
      </c>
      <c r="H228" s="10"/>
      <c r="I228" s="30"/>
      <c r="J228" s="33">
        <f t="shared" si="7"/>
        <v>216.00000000000819</v>
      </c>
      <c r="K228" s="33">
        <f t="shared" si="8"/>
        <v>384.00000000000034</v>
      </c>
      <c r="L228" s="22">
        <f t="shared" si="9"/>
        <v>1.777777777777712</v>
      </c>
      <c r="M228" s="36">
        <v>384</v>
      </c>
      <c r="N228" s="17" t="str" cm="1">
        <f t="array" ref="N228">_xlfn.IFS($M228&gt;0,"勝ち",$M228=0,"-",$M228&lt;0,"負け")</f>
        <v>勝ち</v>
      </c>
      <c r="O228" s="10"/>
      <c r="P228" s="2" t="s">
        <v>359</v>
      </c>
      <c r="Q228" s="2"/>
      <c r="R228" s="2"/>
    </row>
    <row r="229" spans="2:18">
      <c r="B229" s="2">
        <f t="shared" si="11"/>
        <v>215</v>
      </c>
      <c r="C229" s="13" t="s">
        <v>361</v>
      </c>
      <c r="D229" s="10" t="s">
        <v>11</v>
      </c>
      <c r="E229" s="25">
        <v>108.878</v>
      </c>
      <c r="F229" s="25">
        <v>109.107</v>
      </c>
      <c r="G229" s="25">
        <v>108.471</v>
      </c>
      <c r="H229" s="10"/>
      <c r="I229" s="30"/>
      <c r="J229" s="33">
        <f t="shared" si="7"/>
        <v>228.9999999999992</v>
      </c>
      <c r="K229" s="33">
        <f t="shared" si="8"/>
        <v>406.99999999999648</v>
      </c>
      <c r="L229" s="22">
        <f t="shared" si="9"/>
        <v>1.7772925764192047</v>
      </c>
      <c r="M229" s="36">
        <v>-229</v>
      </c>
      <c r="N229" s="17" t="str" cm="1">
        <f t="array" ref="N229">_xlfn.IFS($M229&gt;0,"勝ち",$M229=0,"-",$M229&lt;0,"負け")</f>
        <v>負け</v>
      </c>
      <c r="O229" s="10" t="s">
        <v>362</v>
      </c>
      <c r="P229" s="2"/>
      <c r="Q229" s="2"/>
      <c r="R229" s="2"/>
    </row>
    <row r="230" spans="2:18">
      <c r="B230" s="2">
        <f t="shared" si="11"/>
        <v>216</v>
      </c>
      <c r="C230" s="13" t="s">
        <v>363</v>
      </c>
      <c r="D230" s="10" t="s">
        <v>11</v>
      </c>
      <c r="E230" s="25">
        <v>108.06399999999999</v>
      </c>
      <c r="F230" s="25">
        <v>108.25</v>
      </c>
      <c r="G230" s="25">
        <v>107.733</v>
      </c>
      <c r="H230" s="10"/>
      <c r="I230" s="30"/>
      <c r="J230" s="33">
        <f t="shared" si="7"/>
        <v>186.00000000000705</v>
      </c>
      <c r="K230" s="33">
        <f t="shared" si="8"/>
        <v>330.99999999998886</v>
      </c>
      <c r="L230" s="22">
        <f t="shared" si="9"/>
        <v>1.779569892472991</v>
      </c>
      <c r="M230" s="36">
        <v>331</v>
      </c>
      <c r="N230" s="17" t="str" cm="1">
        <f t="array" ref="N230">_xlfn.IFS($M230&gt;0,"勝ち",$M230=0,"-",$M230&lt;0,"負け")</f>
        <v>勝ち</v>
      </c>
      <c r="O230" s="10"/>
      <c r="P230" s="2"/>
      <c r="Q230" s="2"/>
      <c r="R230" s="2"/>
    </row>
    <row r="231" spans="2:18">
      <c r="B231" s="2">
        <f t="shared" si="11"/>
        <v>217</v>
      </c>
      <c r="C231" s="13" t="s">
        <v>365</v>
      </c>
      <c r="D231" s="10" t="s">
        <v>10</v>
      </c>
      <c r="E231" s="25">
        <v>106.845</v>
      </c>
      <c r="F231" s="25">
        <v>106.566</v>
      </c>
      <c r="G231" s="25">
        <v>107.283</v>
      </c>
      <c r="H231" s="10"/>
      <c r="I231" s="30"/>
      <c r="J231" s="33">
        <f t="shared" si="7"/>
        <v>278.99999999999636</v>
      </c>
      <c r="K231" s="33">
        <f t="shared" si="8"/>
        <v>438.00000000000239</v>
      </c>
      <c r="L231" s="22">
        <f t="shared" si="9"/>
        <v>1.5698924731183086</v>
      </c>
      <c r="M231" s="36">
        <v>438</v>
      </c>
      <c r="N231" s="17" t="str" cm="1">
        <f t="array" ref="N231">_xlfn.IFS($M231&gt;0,"勝ち",$M231=0,"-",$M231&lt;0,"負け")</f>
        <v>勝ち</v>
      </c>
      <c r="O231" s="10"/>
      <c r="P231" s="2" t="s">
        <v>364</v>
      </c>
      <c r="Q231" s="2"/>
      <c r="R231" s="2"/>
    </row>
    <row r="232" spans="2:18">
      <c r="B232" s="2">
        <f t="shared" si="11"/>
        <v>218</v>
      </c>
      <c r="C232" s="13" t="s">
        <v>366</v>
      </c>
      <c r="D232" s="10" t="s">
        <v>11</v>
      </c>
      <c r="E232" s="25">
        <v>106.93</v>
      </c>
      <c r="F232" s="25">
        <v>107.077</v>
      </c>
      <c r="G232" s="25">
        <v>106.717</v>
      </c>
      <c r="H232" s="10"/>
      <c r="I232" s="30"/>
      <c r="J232" s="33">
        <f t="shared" si="7"/>
        <v>146.99999999999136</v>
      </c>
      <c r="K232" s="33">
        <f t="shared" si="8"/>
        <v>213.00000000000807</v>
      </c>
      <c r="L232" s="22">
        <f t="shared" si="9"/>
        <v>1.4489795918368749</v>
      </c>
      <c r="M232" s="36">
        <v>213</v>
      </c>
      <c r="N232" s="17" t="str" cm="1">
        <f t="array" ref="N232">_xlfn.IFS($M232&gt;0,"勝ち",$M232=0,"-",$M232&lt;0,"負け")</f>
        <v>勝ち</v>
      </c>
      <c r="O232" s="10"/>
      <c r="P232" s="2" t="s">
        <v>367</v>
      </c>
      <c r="Q232" s="2"/>
      <c r="R232" s="2"/>
    </row>
    <row r="233" spans="2:18">
      <c r="B233" s="2">
        <f t="shared" si="11"/>
        <v>219</v>
      </c>
      <c r="C233" s="13" t="s">
        <v>368</v>
      </c>
      <c r="D233" s="10" t="s">
        <v>11</v>
      </c>
      <c r="E233" s="25">
        <v>106.91200000000001</v>
      </c>
      <c r="F233" s="25">
        <v>107.06</v>
      </c>
      <c r="G233" s="25">
        <v>106.696</v>
      </c>
      <c r="H233" s="10"/>
      <c r="I233" s="30"/>
      <c r="J233" s="33">
        <f t="shared" si="7"/>
        <v>147.99999999999613</v>
      </c>
      <c r="K233" s="33">
        <f t="shared" si="8"/>
        <v>216.00000000000819</v>
      </c>
      <c r="L233" s="22">
        <f t="shared" si="9"/>
        <v>1.4594594594595529</v>
      </c>
      <c r="M233" s="36">
        <v>0</v>
      </c>
      <c r="N233" s="17" t="str" cm="1">
        <f t="array" ref="N233">_xlfn.IFS($M233&gt;0,"勝ち",$M233=0,"-",$M233&lt;0,"負け")</f>
        <v>-</v>
      </c>
      <c r="O233" s="10"/>
      <c r="P233" s="2"/>
      <c r="Q233" s="2"/>
      <c r="R233" s="2"/>
    </row>
    <row r="234" spans="2:18">
      <c r="B234" s="2">
        <f t="shared" si="11"/>
        <v>220</v>
      </c>
      <c r="C234" s="13" t="s">
        <v>369</v>
      </c>
      <c r="D234" s="10" t="s">
        <v>11</v>
      </c>
      <c r="E234" s="25">
        <v>107.254</v>
      </c>
      <c r="F234" s="25">
        <v>107.026</v>
      </c>
      <c r="G234" s="25">
        <v>107.508</v>
      </c>
      <c r="H234" s="10"/>
      <c r="I234" s="30"/>
      <c r="J234" s="33">
        <f t="shared" si="7"/>
        <v>228.00000000000864</v>
      </c>
      <c r="K234" s="33">
        <f t="shared" si="8"/>
        <v>253.99999999999068</v>
      </c>
      <c r="L234" s="22">
        <f t="shared" si="9"/>
        <v>1.1140350877192151</v>
      </c>
      <c r="M234" s="36">
        <v>-228</v>
      </c>
      <c r="N234" s="17" t="str" cm="1">
        <f t="array" ref="N234">_xlfn.IFS($M234&gt;0,"勝ち",$M234=0,"-",$M234&lt;0,"負け")</f>
        <v>負け</v>
      </c>
      <c r="O234" s="10"/>
      <c r="P234" s="2"/>
      <c r="Q234" s="2"/>
      <c r="R234" s="2"/>
    </row>
    <row r="235" spans="2:18">
      <c r="B235" s="2">
        <f t="shared" si="11"/>
        <v>221</v>
      </c>
      <c r="C235" s="13" t="s">
        <v>371</v>
      </c>
      <c r="D235" s="10" t="s">
        <v>10</v>
      </c>
      <c r="E235" s="25">
        <v>107.702</v>
      </c>
      <c r="F235" s="25">
        <v>107.524</v>
      </c>
      <c r="G235" s="25">
        <v>108.027</v>
      </c>
      <c r="H235" s="10"/>
      <c r="I235" s="30"/>
      <c r="J235" s="33">
        <f t="shared" si="7"/>
        <v>177.99999999999727</v>
      </c>
      <c r="K235" s="33">
        <f t="shared" si="8"/>
        <v>325.00000000000284</v>
      </c>
      <c r="L235" s="22">
        <f t="shared" si="9"/>
        <v>1.8258426966292574</v>
      </c>
      <c r="M235" s="36">
        <v>-178</v>
      </c>
      <c r="N235" s="17" t="str" cm="1">
        <f t="array" ref="N235">_xlfn.IFS($M235&gt;0,"勝ち",$M235=0,"-",$M235&lt;0,"負け")</f>
        <v>負け</v>
      </c>
      <c r="O235" s="10"/>
      <c r="P235" s="2" t="s">
        <v>370</v>
      </c>
      <c r="Q235" s="2"/>
      <c r="R235" s="2"/>
    </row>
    <row r="236" spans="2:18">
      <c r="B236" s="2">
        <f t="shared" si="11"/>
        <v>222</v>
      </c>
      <c r="C236" s="13" t="s">
        <v>372</v>
      </c>
      <c r="D236" s="10" t="s">
        <v>10</v>
      </c>
      <c r="E236" s="25">
        <v>107.563</v>
      </c>
      <c r="F236" s="25">
        <v>107.351</v>
      </c>
      <c r="G236" s="25">
        <v>108.05</v>
      </c>
      <c r="H236" s="10"/>
      <c r="I236" s="30"/>
      <c r="J236" s="33">
        <f t="shared" si="7"/>
        <v>212.0000000000033</v>
      </c>
      <c r="K236" s="33">
        <f t="shared" si="8"/>
        <v>486.99999999999477</v>
      </c>
      <c r="L236" s="22">
        <f t="shared" si="9"/>
        <v>2.2971698113206944</v>
      </c>
      <c r="M236" s="36">
        <v>-212</v>
      </c>
      <c r="N236" s="17" t="str" cm="1">
        <f t="array" ref="N236">_xlfn.IFS($M236&gt;0,"勝ち",$M236=0,"-",$M236&lt;0,"負け")</f>
        <v>負け</v>
      </c>
      <c r="O236" s="10"/>
      <c r="P236" s="2"/>
      <c r="Q236" s="2"/>
      <c r="R236" s="2"/>
    </row>
    <row r="237" spans="2:18">
      <c r="B237" s="2">
        <f t="shared" si="11"/>
        <v>223</v>
      </c>
      <c r="C237" s="13" t="s">
        <v>374</v>
      </c>
      <c r="D237" s="10" t="s">
        <v>11</v>
      </c>
      <c r="E237" s="25">
        <v>105.69799999999999</v>
      </c>
      <c r="F237" s="25">
        <v>106.16200000000001</v>
      </c>
      <c r="G237" s="25">
        <v>104.845</v>
      </c>
      <c r="H237" s="10"/>
      <c r="I237" s="30"/>
      <c r="J237" s="33">
        <f t="shared" si="7"/>
        <v>464.00000000001285</v>
      </c>
      <c r="K237" s="33">
        <f t="shared" si="8"/>
        <v>852.99999999999443</v>
      </c>
      <c r="L237" s="22">
        <f t="shared" si="9"/>
        <v>1.8383620689654543</v>
      </c>
      <c r="M237" s="36">
        <v>853</v>
      </c>
      <c r="N237" s="17" t="str" cm="1">
        <f t="array" ref="N237">_xlfn.IFS($M237&gt;0,"勝ち",$M237=0,"-",$M237&lt;0,"負け")</f>
        <v>勝ち</v>
      </c>
      <c r="O237" s="10" t="s">
        <v>270</v>
      </c>
      <c r="P237" s="2" t="s">
        <v>373</v>
      </c>
      <c r="Q237" s="2"/>
      <c r="R237" s="2"/>
    </row>
    <row r="238" spans="2:18">
      <c r="B238" s="2">
        <f t="shared" si="11"/>
        <v>224</v>
      </c>
      <c r="C238" s="13" t="s">
        <v>376</v>
      </c>
      <c r="D238" s="10" t="s">
        <v>11</v>
      </c>
      <c r="E238" s="25">
        <v>105.63</v>
      </c>
      <c r="F238" s="25">
        <v>105.79</v>
      </c>
      <c r="G238" s="25">
        <v>105.32</v>
      </c>
      <c r="H238" s="10"/>
      <c r="I238" s="30"/>
      <c r="J238" s="33">
        <f t="shared" si="7"/>
        <v>160.0000000000108</v>
      </c>
      <c r="K238" s="33">
        <f t="shared" si="8"/>
        <v>310.00000000000227</v>
      </c>
      <c r="L238" s="22">
        <f t="shared" si="9"/>
        <v>1.9374999999998834</v>
      </c>
      <c r="M238" s="36">
        <v>0</v>
      </c>
      <c r="N238" s="17" t="str" cm="1">
        <f t="array" ref="N238">_xlfn.IFS($M238&gt;0,"勝ち",$M238=0,"-",$M238&lt;0,"負け")</f>
        <v>-</v>
      </c>
      <c r="O238" s="10"/>
      <c r="P238" s="2" t="s">
        <v>375</v>
      </c>
      <c r="Q238" s="2"/>
      <c r="R238" s="2"/>
    </row>
    <row r="239" spans="2:18">
      <c r="B239" s="2">
        <f t="shared" si="11"/>
        <v>225</v>
      </c>
      <c r="C239" s="13" t="s">
        <v>379</v>
      </c>
      <c r="D239" s="10" t="s">
        <v>11</v>
      </c>
      <c r="E239" s="25">
        <v>105.88</v>
      </c>
      <c r="F239" s="25">
        <v>106.071</v>
      </c>
      <c r="G239" s="25">
        <v>105.5</v>
      </c>
      <c r="H239" s="10"/>
      <c r="I239" s="30"/>
      <c r="J239" s="33">
        <f t="shared" si="7"/>
        <v>191.0000000000025</v>
      </c>
      <c r="K239" s="33">
        <f t="shared" si="8"/>
        <v>379.99999999999545</v>
      </c>
      <c r="L239" s="22">
        <f t="shared" si="9"/>
        <v>1.9895287958114685</v>
      </c>
      <c r="M239" s="36">
        <v>380</v>
      </c>
      <c r="N239" s="17" t="str" cm="1">
        <f t="array" ref="N239">_xlfn.IFS($M239&gt;0,"勝ち",$M239=0,"-",$M239&lt;0,"負け")</f>
        <v>勝ち</v>
      </c>
      <c r="O239" s="10"/>
      <c r="P239" s="2" t="s">
        <v>378</v>
      </c>
      <c r="Q239" s="2"/>
      <c r="R239" s="2"/>
    </row>
    <row r="240" spans="2:18">
      <c r="B240" s="2">
        <f t="shared" si="11"/>
        <v>226</v>
      </c>
      <c r="C240" s="13" t="s">
        <v>380</v>
      </c>
      <c r="D240" s="10" t="s">
        <v>10</v>
      </c>
      <c r="E240" s="25">
        <v>106.16800000000001</v>
      </c>
      <c r="F240" s="25">
        <v>105.965</v>
      </c>
      <c r="G240" s="25">
        <v>106.55500000000001</v>
      </c>
      <c r="H240" s="10"/>
      <c r="I240" s="30"/>
      <c r="J240" s="33">
        <f t="shared" si="7"/>
        <v>203.00000000000296</v>
      </c>
      <c r="K240" s="33">
        <f t="shared" si="8"/>
        <v>387.00000000000045</v>
      </c>
      <c r="L240" s="22">
        <f t="shared" si="9"/>
        <v>1.906403940886674</v>
      </c>
      <c r="M240" s="36">
        <v>-203</v>
      </c>
      <c r="N240" s="17" t="str" cm="1">
        <f t="array" ref="N240">_xlfn.IFS($M240&gt;0,"勝ち",$M240=0,"-",$M240&lt;0,"負け")</f>
        <v>負け</v>
      </c>
      <c r="O240" s="10"/>
      <c r="P240" s="2"/>
      <c r="Q240" s="2"/>
      <c r="R240" s="2"/>
    </row>
    <row r="241" spans="2:18">
      <c r="B241" s="2">
        <f t="shared" si="11"/>
        <v>227</v>
      </c>
      <c r="C241" s="13" t="s">
        <v>381</v>
      </c>
      <c r="D241" s="10" t="s">
        <v>11</v>
      </c>
      <c r="E241" s="25">
        <v>105.867</v>
      </c>
      <c r="F241" s="25">
        <v>106.15900000000001</v>
      </c>
      <c r="G241" s="25">
        <v>105.386</v>
      </c>
      <c r="H241" s="10"/>
      <c r="I241" s="30"/>
      <c r="J241" s="33">
        <f t="shared" si="7"/>
        <v>292.00000000000159</v>
      </c>
      <c r="K241" s="33">
        <f t="shared" si="8"/>
        <v>481.00000000000875</v>
      </c>
      <c r="L241" s="22">
        <f t="shared" si="9"/>
        <v>1.6472602739726236</v>
      </c>
      <c r="M241" s="36">
        <v>155</v>
      </c>
      <c r="N241" s="17" t="str" cm="1">
        <f t="array" ref="N241">_xlfn.IFS($M241&gt;0,"勝ち",$M241=0,"-",$M241&lt;0,"負け")</f>
        <v>勝ち</v>
      </c>
      <c r="O241" s="10"/>
      <c r="P241" s="2"/>
      <c r="Q241" s="2"/>
      <c r="R241" s="2"/>
    </row>
    <row r="242" spans="2:18">
      <c r="B242" s="2">
        <f t="shared" si="11"/>
        <v>228</v>
      </c>
      <c r="C242" s="13" t="s">
        <v>382</v>
      </c>
      <c r="D242" s="10" t="s">
        <v>11</v>
      </c>
      <c r="E242" s="25">
        <v>105.901</v>
      </c>
      <c r="F242" s="25">
        <v>106.06</v>
      </c>
      <c r="G242" s="25">
        <v>105.717</v>
      </c>
      <c r="H242" s="10"/>
      <c r="I242" s="30"/>
      <c r="J242" s="33">
        <f t="shared" si="7"/>
        <v>159.00000000000603</v>
      </c>
      <c r="K242" s="33">
        <f t="shared" si="8"/>
        <v>183.9999999999975</v>
      </c>
      <c r="L242" s="22">
        <f t="shared" si="9"/>
        <v>1.1572327044024562</v>
      </c>
      <c r="M242" s="36">
        <v>-159</v>
      </c>
      <c r="N242" s="17" t="str" cm="1">
        <f t="array" ref="N242">_xlfn.IFS($M242&gt;0,"勝ち",$M242=0,"-",$M242&lt;0,"負け")</f>
        <v>負け</v>
      </c>
      <c r="O242" s="10" t="s">
        <v>270</v>
      </c>
      <c r="P242" s="2"/>
      <c r="Q242" s="2"/>
      <c r="R242" s="2"/>
    </row>
    <row r="243" spans="2:18">
      <c r="B243" s="2">
        <f t="shared" si="11"/>
        <v>229</v>
      </c>
      <c r="C243" s="13" t="s">
        <v>383</v>
      </c>
      <c r="D243" s="10" t="s">
        <v>11</v>
      </c>
      <c r="E243" s="25">
        <v>105.878</v>
      </c>
      <c r="F243" s="25">
        <v>106.05500000000001</v>
      </c>
      <c r="G243" s="25">
        <v>105.646</v>
      </c>
      <c r="H243" s="10"/>
      <c r="I243" s="30"/>
      <c r="J243" s="33">
        <f t="shared" si="7"/>
        <v>177.00000000000671</v>
      </c>
      <c r="K243" s="33">
        <f t="shared" si="8"/>
        <v>231.99999999999932</v>
      </c>
      <c r="L243" s="22">
        <f t="shared" si="9"/>
        <v>1.3107344632767826</v>
      </c>
      <c r="M243" s="36">
        <v>-177</v>
      </c>
      <c r="N243" s="17" t="str" cm="1">
        <f t="array" ref="N243">_xlfn.IFS($M243&gt;0,"勝ち",$M243=0,"-",$M243&lt;0,"負け")</f>
        <v>負け</v>
      </c>
      <c r="O243" s="10"/>
      <c r="P243" s="2"/>
      <c r="Q243" s="2"/>
      <c r="R243" s="2"/>
    </row>
    <row r="244" spans="2:18">
      <c r="B244" s="2">
        <f t="shared" si="11"/>
        <v>230</v>
      </c>
      <c r="C244" s="13" t="s">
        <v>384</v>
      </c>
      <c r="D244" s="10" t="s">
        <v>11</v>
      </c>
      <c r="E244" s="25">
        <v>106.081</v>
      </c>
      <c r="F244" s="25">
        <v>106.169</v>
      </c>
      <c r="G244" s="25">
        <v>106.003</v>
      </c>
      <c r="H244" s="10"/>
      <c r="I244" s="30"/>
      <c r="J244" s="33">
        <f t="shared" si="7"/>
        <v>87.999999999993861</v>
      </c>
      <c r="K244" s="33">
        <f t="shared" si="8"/>
        <v>78.000000000002956</v>
      </c>
      <c r="L244" s="22">
        <f t="shared" si="9"/>
        <v>0.88636363636373183</v>
      </c>
      <c r="M244" s="36">
        <v>78</v>
      </c>
      <c r="N244" s="17" t="str" cm="1">
        <f t="array" ref="N244">_xlfn.IFS($M244&gt;0,"勝ち",$M244=0,"-",$M244&lt;0,"負け")</f>
        <v>勝ち</v>
      </c>
      <c r="O244" s="10"/>
      <c r="P244" s="2"/>
      <c r="Q244" s="2"/>
      <c r="R244" s="2"/>
    </row>
    <row r="245" spans="2:18">
      <c r="B245" s="2">
        <f t="shared" si="11"/>
        <v>231</v>
      </c>
      <c r="C245" s="13" t="s">
        <v>385</v>
      </c>
      <c r="D245" s="10" t="s">
        <v>10</v>
      </c>
      <c r="E245" s="25">
        <v>105.512</v>
      </c>
      <c r="F245" s="25">
        <v>105.21</v>
      </c>
      <c r="G245" s="25">
        <v>105.871</v>
      </c>
      <c r="H245" s="10"/>
      <c r="I245" s="30"/>
      <c r="J245" s="33">
        <f t="shared" si="7"/>
        <v>302.00000000000671</v>
      </c>
      <c r="K245" s="33">
        <f t="shared" si="8"/>
        <v>358.99999999999466</v>
      </c>
      <c r="L245" s="22">
        <f t="shared" si="9"/>
        <v>1.1887417218542606</v>
      </c>
      <c r="M245" s="36">
        <v>0</v>
      </c>
      <c r="N245" s="17" t="str" cm="1">
        <f t="array" ref="N245">_xlfn.IFS($M245&gt;0,"勝ち",$M245=0,"-",$M245&lt;0,"負け")</f>
        <v>-</v>
      </c>
      <c r="O245" s="10"/>
      <c r="P245" s="2"/>
      <c r="Q245" s="2"/>
      <c r="R245" s="2"/>
    </row>
    <row r="246" spans="2:18">
      <c r="B246" s="2">
        <f t="shared" si="11"/>
        <v>232</v>
      </c>
      <c r="C246" s="13" t="s">
        <v>386</v>
      </c>
      <c r="D246" s="10" t="s">
        <v>11</v>
      </c>
      <c r="E246" s="25">
        <v>105.38500000000001</v>
      </c>
      <c r="F246" s="25">
        <v>105.53</v>
      </c>
      <c r="G246" s="25">
        <v>105.173</v>
      </c>
      <c r="H246" s="10"/>
      <c r="I246" s="30"/>
      <c r="J246" s="33">
        <f t="shared" si="7"/>
        <v>144.99999999999602</v>
      </c>
      <c r="K246" s="33">
        <f t="shared" si="8"/>
        <v>212.0000000000033</v>
      </c>
      <c r="L246" s="22">
        <f t="shared" si="9"/>
        <v>1.4620689655173043</v>
      </c>
      <c r="M246" s="36">
        <v>0</v>
      </c>
      <c r="N246" s="17" t="str" cm="1">
        <f t="array" ref="N246">_xlfn.IFS($M246&gt;0,"勝ち",$M246=0,"-",$M246&lt;0,"負け")</f>
        <v>-</v>
      </c>
      <c r="O246" s="10"/>
      <c r="P246" s="2"/>
      <c r="Q246" s="2"/>
      <c r="R246" s="2"/>
    </row>
    <row r="247" spans="2:18">
      <c r="B247" s="2">
        <f t="shared" si="11"/>
        <v>233</v>
      </c>
      <c r="C247" s="13" t="s">
        <v>388</v>
      </c>
      <c r="D247" s="10" t="s">
        <v>11</v>
      </c>
      <c r="E247" s="25">
        <v>105.51</v>
      </c>
      <c r="F247" s="25">
        <v>105.70399999999999</v>
      </c>
      <c r="G247" s="25">
        <v>105.289</v>
      </c>
      <c r="H247" s="10"/>
      <c r="I247" s="30"/>
      <c r="J247" s="33">
        <f t="shared" si="7"/>
        <v>193.9999999999884</v>
      </c>
      <c r="K247" s="33">
        <f t="shared" si="8"/>
        <v>221.00000000000364</v>
      </c>
      <c r="L247" s="22">
        <f t="shared" si="9"/>
        <v>1.1391752577320455</v>
      </c>
      <c r="M247" s="36">
        <v>-194</v>
      </c>
      <c r="N247" s="17" t="str" cm="1">
        <f t="array" ref="N247">_xlfn.IFS($M247&gt;0,"勝ち",$M247=0,"-",$M247&lt;0,"負け")</f>
        <v>負け</v>
      </c>
      <c r="O247" s="10" t="s">
        <v>387</v>
      </c>
      <c r="P247" s="2"/>
      <c r="Q247" s="2"/>
      <c r="R247" s="2"/>
    </row>
    <row r="248" spans="2:18">
      <c r="B248" s="2">
        <f t="shared" si="11"/>
        <v>234</v>
      </c>
      <c r="C248" s="13" t="s">
        <v>389</v>
      </c>
      <c r="D248" s="10" t="s">
        <v>11</v>
      </c>
      <c r="E248" s="25">
        <v>105.44499999999999</v>
      </c>
      <c r="F248" s="25">
        <v>105.646</v>
      </c>
      <c r="G248" s="25">
        <v>105.17</v>
      </c>
      <c r="H248" s="10"/>
      <c r="I248" s="30"/>
      <c r="J248" s="33">
        <f t="shared" si="7"/>
        <v>201.00000000000762</v>
      </c>
      <c r="K248" s="33">
        <f t="shared" si="8"/>
        <v>274.99999999999147</v>
      </c>
      <c r="L248" s="22">
        <f t="shared" si="9"/>
        <v>1.3681592039800052</v>
      </c>
      <c r="M248" s="36">
        <v>-201</v>
      </c>
      <c r="N248" s="17" t="str" cm="1">
        <f t="array" ref="N248">_xlfn.IFS($M248&gt;0,"勝ち",$M248=0,"-",$M248&lt;0,"負け")</f>
        <v>負け</v>
      </c>
      <c r="O248" s="10"/>
      <c r="P248" s="2"/>
      <c r="Q248" s="2"/>
      <c r="R248" s="2"/>
    </row>
    <row r="249" spans="2:18">
      <c r="B249" s="2">
        <f t="shared" si="11"/>
        <v>235</v>
      </c>
      <c r="C249" s="13" t="s">
        <v>390</v>
      </c>
      <c r="D249" s="10" t="s">
        <v>11</v>
      </c>
      <c r="E249" s="25">
        <v>105.30200000000001</v>
      </c>
      <c r="F249" s="25">
        <v>105.53400000000001</v>
      </c>
      <c r="G249" s="25">
        <v>105.06399999999999</v>
      </c>
      <c r="H249" s="10"/>
      <c r="I249" s="30"/>
      <c r="J249" s="33">
        <f t="shared" si="7"/>
        <v>231.99999999999932</v>
      </c>
      <c r="K249" s="33">
        <f t="shared" si="8"/>
        <v>238.00000000001376</v>
      </c>
      <c r="L249" s="22">
        <f t="shared" si="9"/>
        <v>1.0258620689655795</v>
      </c>
      <c r="M249" s="36">
        <v>238</v>
      </c>
      <c r="N249" s="17" t="str" cm="1">
        <f t="array" ref="N249">_xlfn.IFS($M249&gt;0,"勝ち",$M249=0,"-",$M249&lt;0,"負け")</f>
        <v>勝ち</v>
      </c>
      <c r="O249" s="10"/>
      <c r="P249" s="2" t="s">
        <v>391</v>
      </c>
      <c r="Q249" s="2"/>
      <c r="R249" s="2"/>
    </row>
    <row r="250" spans="2:18">
      <c r="B250" s="2">
        <f t="shared" si="11"/>
        <v>236</v>
      </c>
      <c r="C250" s="13" t="s">
        <v>392</v>
      </c>
      <c r="D250" s="10" t="s">
        <v>11</v>
      </c>
      <c r="E250" s="25">
        <v>105.35299999999999</v>
      </c>
      <c r="F250" s="25">
        <v>105.48</v>
      </c>
      <c r="G250" s="25">
        <v>105.22</v>
      </c>
      <c r="H250" s="10"/>
      <c r="I250" s="30"/>
      <c r="J250" s="33">
        <f t="shared" si="7"/>
        <v>127.00000000000955</v>
      </c>
      <c r="K250" s="33">
        <f t="shared" si="8"/>
        <v>132.99999999999557</v>
      </c>
      <c r="L250" s="22">
        <f t="shared" si="9"/>
        <v>1.0472440944880754</v>
      </c>
      <c r="M250" s="36">
        <v>-127</v>
      </c>
      <c r="N250" s="17" t="str" cm="1">
        <f t="array" ref="N250">_xlfn.IFS($M250&gt;0,"勝ち",$M250=0,"-",$M250&lt;0,"負け")</f>
        <v>負け</v>
      </c>
      <c r="O250" s="10"/>
      <c r="P250" s="2"/>
      <c r="Q250" s="2"/>
      <c r="R250" s="2"/>
    </row>
    <row r="251" spans="2:18">
      <c r="B251" s="2">
        <f t="shared" si="11"/>
        <v>237</v>
      </c>
      <c r="C251" s="13" t="s">
        <v>393</v>
      </c>
      <c r="D251" s="10" t="s">
        <v>10</v>
      </c>
      <c r="E251" s="25">
        <v>105.55800000000001</v>
      </c>
      <c r="F251" s="25">
        <v>105.47</v>
      </c>
      <c r="G251" s="25">
        <v>105.893</v>
      </c>
      <c r="H251" s="10"/>
      <c r="I251" s="30"/>
      <c r="J251" s="33">
        <f t="shared" si="7"/>
        <v>88.000000000008072</v>
      </c>
      <c r="K251" s="33">
        <f t="shared" si="8"/>
        <v>334.99999999999375</v>
      </c>
      <c r="L251" s="22">
        <f t="shared" si="9"/>
        <v>3.8068181818177615</v>
      </c>
      <c r="M251" s="36">
        <v>-88</v>
      </c>
      <c r="N251" s="17" t="str" cm="1">
        <f t="array" ref="N251">_xlfn.IFS($M251&gt;0,"勝ち",$M251=0,"-",$M251&lt;0,"負け")</f>
        <v>負け</v>
      </c>
      <c r="O251" s="10"/>
      <c r="P251" s="2"/>
      <c r="Q251" s="2"/>
      <c r="R251" s="2"/>
    </row>
    <row r="252" spans="2:18">
      <c r="B252" s="2">
        <f t="shared" si="11"/>
        <v>238</v>
      </c>
      <c r="C252" s="13" t="s">
        <v>394</v>
      </c>
      <c r="D252" s="10" t="s">
        <v>11</v>
      </c>
      <c r="E252" s="25">
        <v>105.44499999999999</v>
      </c>
      <c r="F252" s="25">
        <v>105.54</v>
      </c>
      <c r="G252" s="25">
        <v>105.24299999999999</v>
      </c>
      <c r="H252" s="10"/>
      <c r="I252" s="30"/>
      <c r="J252" s="33">
        <f t="shared" si="7"/>
        <v>95.000000000013074</v>
      </c>
      <c r="K252" s="33">
        <f t="shared" si="8"/>
        <v>201.99999999999818</v>
      </c>
      <c r="L252" s="22">
        <f t="shared" si="9"/>
        <v>2.1263157894733724</v>
      </c>
      <c r="M252" s="36">
        <v>202</v>
      </c>
      <c r="N252" s="17" t="str" cm="1">
        <f t="array" ref="N252">_xlfn.IFS($M252&gt;0,"勝ち",$M252=0,"-",$M252&lt;0,"負け")</f>
        <v>勝ち</v>
      </c>
      <c r="O252" s="10"/>
      <c r="P252" s="2"/>
      <c r="Q252" s="2"/>
      <c r="R252" s="2"/>
    </row>
    <row r="253" spans="2:18">
      <c r="B253" s="2">
        <f t="shared" si="11"/>
        <v>239</v>
      </c>
      <c r="C253" s="13" t="s">
        <v>395</v>
      </c>
      <c r="D253" s="10" t="s">
        <v>11</v>
      </c>
      <c r="E253" s="25">
        <v>104.706</v>
      </c>
      <c r="F253" s="25">
        <v>104.934</v>
      </c>
      <c r="G253" s="25">
        <v>104.371</v>
      </c>
      <c r="H253" s="10"/>
      <c r="I253" s="30"/>
      <c r="J253" s="33">
        <f t="shared" si="7"/>
        <v>227.99999999999443</v>
      </c>
      <c r="K253" s="33">
        <f t="shared" si="8"/>
        <v>335.00000000000796</v>
      </c>
      <c r="L253" s="22">
        <f t="shared" si="9"/>
        <v>1.4692982456141059</v>
      </c>
      <c r="M253" s="36">
        <v>-228</v>
      </c>
      <c r="N253" s="17" t="str" cm="1">
        <f t="array" ref="N253">_xlfn.IFS($M253&gt;0,"勝ち",$M253=0,"-",$M253&lt;0,"負け")</f>
        <v>負け</v>
      </c>
      <c r="O253" s="10"/>
      <c r="P253" s="2"/>
      <c r="Q253" s="2"/>
      <c r="R253" s="2"/>
    </row>
    <row r="254" spans="2:18">
      <c r="B254" s="2">
        <f t="shared" si="11"/>
        <v>240</v>
      </c>
      <c r="C254" s="13" t="s">
        <v>396</v>
      </c>
      <c r="D254" s="10" t="s">
        <v>10</v>
      </c>
      <c r="E254" s="25">
        <v>104.875</v>
      </c>
      <c r="F254" s="25">
        <v>104.643</v>
      </c>
      <c r="G254" s="25">
        <v>105.279</v>
      </c>
      <c r="H254" s="10"/>
      <c r="I254" s="30"/>
      <c r="J254" s="33">
        <f t="shared" si="7"/>
        <v>231.99999999999932</v>
      </c>
      <c r="K254" s="33">
        <f t="shared" si="8"/>
        <v>403.99999999999636</v>
      </c>
      <c r="L254" s="22">
        <f t="shared" si="9"/>
        <v>1.741379310344817</v>
      </c>
      <c r="M254" s="36">
        <v>-232</v>
      </c>
      <c r="N254" s="17" t="str" cm="1">
        <f t="array" ref="N254">_xlfn.IFS($M254&gt;0,"勝ち",$M254=0,"-",$M254&lt;0,"負け")</f>
        <v>負け</v>
      </c>
      <c r="O254" s="10"/>
      <c r="P254" s="2"/>
      <c r="Q254" s="2"/>
      <c r="R254" s="2"/>
    </row>
    <row r="255" spans="2:18">
      <c r="B255" s="2">
        <f t="shared" si="11"/>
        <v>241</v>
      </c>
      <c r="C255" s="13" t="s">
        <v>397</v>
      </c>
      <c r="D255" s="10" t="s">
        <v>10</v>
      </c>
      <c r="E255" s="25">
        <v>104.43300000000001</v>
      </c>
      <c r="F255" s="25">
        <v>104.27</v>
      </c>
      <c r="G255" s="25">
        <v>104.617</v>
      </c>
      <c r="H255" s="10"/>
      <c r="I255" s="30"/>
      <c r="J255" s="33">
        <f t="shared" si="7"/>
        <v>163.00000000001091</v>
      </c>
      <c r="K255" s="33">
        <f t="shared" si="8"/>
        <v>183.9999999999975</v>
      </c>
      <c r="L255" s="22">
        <f t="shared" si="9"/>
        <v>1.12883435582813</v>
      </c>
      <c r="M255" s="36">
        <v>184</v>
      </c>
      <c r="N255" s="17" t="str" cm="1">
        <f t="array" ref="N255">_xlfn.IFS($M255&gt;0,"勝ち",$M255=0,"-",$M255&lt;0,"負け")</f>
        <v>勝ち</v>
      </c>
      <c r="O255" s="10"/>
      <c r="P255" s="2"/>
      <c r="Q255" s="2"/>
      <c r="R255" s="2"/>
    </row>
    <row r="256" spans="2:18">
      <c r="B256" s="2">
        <f t="shared" si="11"/>
        <v>242</v>
      </c>
      <c r="C256" s="13" t="s">
        <v>398</v>
      </c>
      <c r="D256" s="10" t="s">
        <v>11</v>
      </c>
      <c r="E256" s="25">
        <v>104.652</v>
      </c>
      <c r="F256" s="25">
        <v>104.815</v>
      </c>
      <c r="G256" s="25">
        <v>104.273</v>
      </c>
      <c r="H256" s="10"/>
      <c r="I256" s="30"/>
      <c r="J256" s="33">
        <f t="shared" si="7"/>
        <v>162.9999999999967</v>
      </c>
      <c r="K256" s="33">
        <f t="shared" si="8"/>
        <v>379.00000000000489</v>
      </c>
      <c r="L256" s="22">
        <f t="shared" si="9"/>
        <v>2.325153374233206</v>
      </c>
      <c r="M256" s="36">
        <v>-163</v>
      </c>
      <c r="N256" s="17" t="str" cm="1">
        <f t="array" ref="N256">_xlfn.IFS($M256&gt;0,"勝ち",$M256=0,"-",$M256&lt;0,"負け")</f>
        <v>負け</v>
      </c>
      <c r="O256" s="10"/>
      <c r="P256" s="2"/>
      <c r="Q256" s="2"/>
      <c r="R256" s="2"/>
    </row>
    <row r="257" spans="2:18">
      <c r="B257" s="2">
        <f t="shared" ref="B257:B482" si="12">ROW()-14</f>
        <v>243</v>
      </c>
      <c r="C257" s="13" t="s">
        <v>399</v>
      </c>
      <c r="D257" s="10" t="s">
        <v>11</v>
      </c>
      <c r="E257" s="25">
        <v>105.38200000000001</v>
      </c>
      <c r="F257" s="25">
        <v>105.59</v>
      </c>
      <c r="G257" s="25">
        <v>105.08799999999999</v>
      </c>
      <c r="H257" s="10"/>
      <c r="I257" s="30"/>
      <c r="J257" s="33">
        <f t="shared" si="7"/>
        <v>207.99999999999841</v>
      </c>
      <c r="K257" s="33">
        <f t="shared" si="8"/>
        <v>294.00000000001114</v>
      </c>
      <c r="L257" s="22">
        <f t="shared" si="9"/>
        <v>1.4134615384616029</v>
      </c>
      <c r="M257" s="36">
        <v>208</v>
      </c>
      <c r="N257" s="17" t="str" cm="1">
        <f t="array" ref="N257">_xlfn.IFS($M257&gt;0,"勝ち",$M257=0,"-",$M257&lt;0,"負け")</f>
        <v>勝ち</v>
      </c>
      <c r="O257" s="10"/>
      <c r="P257" s="2"/>
      <c r="Q257" s="2"/>
      <c r="R257" s="2"/>
    </row>
    <row r="258" spans="2:18">
      <c r="B258" s="2">
        <f t="shared" si="12"/>
        <v>244</v>
      </c>
      <c r="C258" s="13" t="s">
        <v>400</v>
      </c>
      <c r="D258" s="10" t="s">
        <v>11</v>
      </c>
      <c r="E258" s="25">
        <v>105.139</v>
      </c>
      <c r="F258" s="25">
        <v>105.25</v>
      </c>
      <c r="G258" s="25">
        <v>104.876</v>
      </c>
      <c r="H258" s="10"/>
      <c r="I258" s="30"/>
      <c r="J258" s="33">
        <f t="shared" si="7"/>
        <v>111.00000000000421</v>
      </c>
      <c r="K258" s="33">
        <f t="shared" si="8"/>
        <v>262.99999999999102</v>
      </c>
      <c r="L258" s="22">
        <f t="shared" si="9"/>
        <v>2.3693693693691986</v>
      </c>
      <c r="M258" s="36">
        <v>263</v>
      </c>
      <c r="N258" s="17" t="str" cm="1">
        <f t="array" ref="N258">_xlfn.IFS($M258&gt;0,"勝ち",$M258=0,"-",$M258&lt;0,"負け")</f>
        <v>勝ち</v>
      </c>
      <c r="O258" s="10"/>
      <c r="P258" s="2"/>
      <c r="Q258" s="2"/>
      <c r="R258" s="2"/>
    </row>
    <row r="259" spans="2:18">
      <c r="B259" s="2">
        <f t="shared" si="12"/>
        <v>245</v>
      </c>
      <c r="C259" s="13" t="s">
        <v>401</v>
      </c>
      <c r="D259" s="10" t="s">
        <v>11</v>
      </c>
      <c r="E259" s="25">
        <v>104.706</v>
      </c>
      <c r="F259" s="25">
        <v>104.851</v>
      </c>
      <c r="G259" s="25">
        <v>104.255</v>
      </c>
      <c r="H259" s="10"/>
      <c r="I259" s="30"/>
      <c r="J259" s="33">
        <f t="shared" si="7"/>
        <v>144.99999999999602</v>
      </c>
      <c r="K259" s="33">
        <f t="shared" si="8"/>
        <v>451.00000000000762</v>
      </c>
      <c r="L259" s="22">
        <f t="shared" si="9"/>
        <v>3.1103448275863448</v>
      </c>
      <c r="M259" s="36">
        <v>-145</v>
      </c>
      <c r="N259" s="17" t="str" cm="1">
        <f t="array" ref="N259">_xlfn.IFS($M259&gt;0,"勝ち",$M259=0,"-",$M259&lt;0,"負け")</f>
        <v>負け</v>
      </c>
      <c r="O259" s="10" t="s">
        <v>270</v>
      </c>
      <c r="P259" s="2"/>
      <c r="Q259" s="2"/>
      <c r="R259" s="2"/>
    </row>
    <row r="260" spans="2:18">
      <c r="B260" s="2">
        <f t="shared" si="12"/>
        <v>246</v>
      </c>
      <c r="C260" s="13" t="s">
        <v>402</v>
      </c>
      <c r="D260" s="10" t="s">
        <v>11</v>
      </c>
      <c r="E260" s="25">
        <v>104.479</v>
      </c>
      <c r="F260" s="25">
        <v>104.64100000000001</v>
      </c>
      <c r="G260" s="25">
        <v>104.187</v>
      </c>
      <c r="H260" s="10"/>
      <c r="I260" s="30"/>
      <c r="J260" s="33">
        <f t="shared" si="7"/>
        <v>162.00000000000614</v>
      </c>
      <c r="K260" s="33">
        <f t="shared" si="8"/>
        <v>292.00000000000159</v>
      </c>
      <c r="L260" s="22">
        <f t="shared" si="9"/>
        <v>1.8024691358024107</v>
      </c>
      <c r="M260" s="36">
        <v>292</v>
      </c>
      <c r="N260" s="17" t="str" cm="1">
        <f t="array" ref="N260">_xlfn.IFS($M260&gt;0,"勝ち",$M260=0,"-",$M260&lt;0,"負け")</f>
        <v>勝ち</v>
      </c>
      <c r="O260" s="10"/>
      <c r="P260" s="2"/>
      <c r="Q260" s="2"/>
      <c r="R260" s="2"/>
    </row>
    <row r="261" spans="2:18">
      <c r="B261" s="2">
        <f t="shared" si="12"/>
        <v>247</v>
      </c>
      <c r="C261" s="13" t="s">
        <v>403</v>
      </c>
      <c r="D261" s="10" t="s">
        <v>11</v>
      </c>
      <c r="E261" s="25">
        <v>103.727</v>
      </c>
      <c r="F261" s="25">
        <v>104.045</v>
      </c>
      <c r="G261" s="25">
        <v>103.307</v>
      </c>
      <c r="H261" s="10"/>
      <c r="I261" s="30"/>
      <c r="J261" s="33">
        <f t="shared" si="7"/>
        <v>317.99999999999784</v>
      </c>
      <c r="K261" s="33">
        <f t="shared" si="8"/>
        <v>420.00000000000171</v>
      </c>
      <c r="L261" s="22">
        <f t="shared" si="9"/>
        <v>1.3207547169811464</v>
      </c>
      <c r="M261" s="36">
        <v>-12</v>
      </c>
      <c r="N261" s="17" t="str" cm="1">
        <f t="array" ref="N261">_xlfn.IFS($M261&gt;0,"勝ち",$M261=0,"-",$M261&lt;0,"負け")</f>
        <v>負け</v>
      </c>
      <c r="O261" s="10"/>
      <c r="P261" s="2"/>
      <c r="Q261" s="2"/>
      <c r="R261" s="2"/>
    </row>
    <row r="262" spans="2:18">
      <c r="B262" s="2">
        <f t="shared" si="12"/>
        <v>248</v>
      </c>
      <c r="C262" s="13" t="s">
        <v>404</v>
      </c>
      <c r="D262" s="10" t="s">
        <v>11</v>
      </c>
      <c r="E262" s="25">
        <v>103.738</v>
      </c>
      <c r="F262" s="25">
        <v>103.874</v>
      </c>
      <c r="G262" s="25">
        <v>103.375</v>
      </c>
      <c r="H262" s="10"/>
      <c r="I262" s="30"/>
      <c r="J262" s="33">
        <f t="shared" si="7"/>
        <v>135.99999999999568</v>
      </c>
      <c r="K262" s="33">
        <f t="shared" si="8"/>
        <v>362.99999999999955</v>
      </c>
      <c r="L262" s="22">
        <f t="shared" si="9"/>
        <v>2.6691176470589051</v>
      </c>
      <c r="M262" s="36">
        <v>-136</v>
      </c>
      <c r="N262" s="17" t="str" cm="1">
        <f t="array" ref="N262">_xlfn.IFS($M262&gt;0,"勝ち",$M262=0,"-",$M262&lt;0,"負け")</f>
        <v>負け</v>
      </c>
      <c r="O262" s="10"/>
      <c r="P262" s="2"/>
      <c r="Q262" s="2"/>
      <c r="R262" s="2"/>
    </row>
    <row r="263" spans="2:18">
      <c r="B263" s="2">
        <f t="shared" si="12"/>
        <v>249</v>
      </c>
      <c r="C263" s="13" t="s">
        <v>405</v>
      </c>
      <c r="D263" s="10" t="s">
        <v>10</v>
      </c>
      <c r="E263" s="25">
        <v>104.577</v>
      </c>
      <c r="F263" s="25">
        <v>104.399</v>
      </c>
      <c r="G263" s="25">
        <v>105.006</v>
      </c>
      <c r="H263" s="10"/>
      <c r="I263" s="30"/>
      <c r="J263" s="33">
        <f t="shared" si="7"/>
        <v>177.99999999999727</v>
      </c>
      <c r="K263" s="33">
        <f t="shared" si="8"/>
        <v>429.00000000000205</v>
      </c>
      <c r="L263" s="22">
        <f t="shared" si="9"/>
        <v>2.4101123595506104</v>
      </c>
      <c r="M263" s="36">
        <v>-178</v>
      </c>
      <c r="N263" s="17" t="str" cm="1">
        <f t="array" ref="N263">_xlfn.IFS($M263&gt;0,"勝ち",$M263=0,"-",$M263&lt;0,"負け")</f>
        <v>負け</v>
      </c>
      <c r="O263" s="10"/>
      <c r="P263" s="2"/>
      <c r="Q263" s="2"/>
      <c r="R263" s="2"/>
    </row>
    <row r="264" spans="2:18">
      <c r="B264" s="2">
        <f t="shared" si="12"/>
        <v>250</v>
      </c>
      <c r="C264" s="13" t="s">
        <v>406</v>
      </c>
      <c r="D264" s="10" t="s">
        <v>11</v>
      </c>
      <c r="E264" s="25">
        <v>104.158</v>
      </c>
      <c r="F264" s="25">
        <v>104.33</v>
      </c>
      <c r="G264" s="25">
        <v>103.771</v>
      </c>
      <c r="H264" s="10"/>
      <c r="I264" s="30"/>
      <c r="J264" s="33">
        <f t="shared" si="7"/>
        <v>171.99999999999704</v>
      </c>
      <c r="K264" s="33">
        <f t="shared" si="8"/>
        <v>387.00000000000045</v>
      </c>
      <c r="L264" s="22">
        <f t="shared" si="9"/>
        <v>2.2500000000000413</v>
      </c>
      <c r="M264" s="36">
        <v>0</v>
      </c>
      <c r="N264" s="17" t="str" cm="1">
        <f t="array" ref="N264">_xlfn.IFS($M264&gt;0,"勝ち",$M264=0,"-",$M264&lt;0,"負け")</f>
        <v>-</v>
      </c>
      <c r="O264" s="10"/>
      <c r="P264" s="2"/>
      <c r="Q264" s="2"/>
      <c r="R264" s="2"/>
    </row>
    <row r="265" spans="2:18">
      <c r="B265" s="2">
        <f t="shared" si="12"/>
        <v>251</v>
      </c>
      <c r="C265" s="13" t="s">
        <v>408</v>
      </c>
      <c r="D265" s="10" t="s">
        <v>10</v>
      </c>
      <c r="E265" s="25">
        <v>104.018</v>
      </c>
      <c r="F265" s="25">
        <v>103.843</v>
      </c>
      <c r="G265" s="25">
        <v>104.185</v>
      </c>
      <c r="H265" s="10"/>
      <c r="I265" s="30"/>
      <c r="J265" s="33">
        <f t="shared" si="7"/>
        <v>174.99999999999716</v>
      </c>
      <c r="K265" s="33">
        <f t="shared" si="8"/>
        <v>167.00000000000159</v>
      </c>
      <c r="L265" s="22">
        <f t="shared" si="9"/>
        <v>0.95428571428573883</v>
      </c>
      <c r="M265" s="36">
        <v>-175</v>
      </c>
      <c r="N265" s="17" t="str" cm="1">
        <f t="array" ref="N265">_xlfn.IFS($M265&gt;0,"勝ち",$M265=0,"-",$M265&lt;0,"負け")</f>
        <v>負け</v>
      </c>
      <c r="O265" s="10"/>
      <c r="P265" s="2" t="s">
        <v>407</v>
      </c>
      <c r="Q265" s="2"/>
      <c r="R265" s="2"/>
    </row>
    <row r="266" spans="2:18">
      <c r="B266" s="2">
        <f t="shared" si="12"/>
        <v>252</v>
      </c>
      <c r="C266" s="13" t="s">
        <v>409</v>
      </c>
      <c r="D266" s="10" t="s">
        <v>10</v>
      </c>
      <c r="E266" s="25">
        <v>104.07</v>
      </c>
      <c r="F266" s="25">
        <v>103.932</v>
      </c>
      <c r="G266" s="25">
        <v>104.38200000000001</v>
      </c>
      <c r="H266" s="10"/>
      <c r="I266" s="30"/>
      <c r="J266" s="33">
        <f t="shared" si="7"/>
        <v>137.99999999999102</v>
      </c>
      <c r="K266" s="33">
        <f t="shared" si="8"/>
        <v>312.00000000001182</v>
      </c>
      <c r="L266" s="22">
        <f t="shared" si="9"/>
        <v>2.2608695652176243</v>
      </c>
      <c r="M266" s="36">
        <v>-138</v>
      </c>
      <c r="N266" s="17" t="str" cm="1">
        <f t="array" ref="N266">_xlfn.IFS($M266&gt;0,"勝ち",$M266=0,"-",$M266&lt;0,"負け")</f>
        <v>負け</v>
      </c>
      <c r="O266" s="10"/>
      <c r="P266" s="2" t="s">
        <v>407</v>
      </c>
      <c r="Q266" s="2"/>
      <c r="R266" s="2"/>
    </row>
    <row r="267" spans="2:18">
      <c r="B267" s="2">
        <f t="shared" si="12"/>
        <v>253</v>
      </c>
      <c r="C267" s="13" t="s">
        <v>410</v>
      </c>
      <c r="D267" s="10" t="s">
        <v>10</v>
      </c>
      <c r="E267" s="25">
        <v>103.203</v>
      </c>
      <c r="F267" s="25">
        <v>103.047</v>
      </c>
      <c r="G267" s="25">
        <v>103.38</v>
      </c>
      <c r="H267" s="10"/>
      <c r="I267" s="30"/>
      <c r="J267" s="33">
        <f t="shared" si="7"/>
        <v>156.00000000000591</v>
      </c>
      <c r="K267" s="33">
        <f t="shared" si="8"/>
        <v>176.9999999999925</v>
      </c>
      <c r="L267" s="22">
        <f t="shared" si="9"/>
        <v>1.1346153846152935</v>
      </c>
      <c r="M267" s="36">
        <v>177</v>
      </c>
      <c r="N267" s="17" t="str" cm="1">
        <f t="array" ref="N267">_xlfn.IFS($M267&gt;0,"勝ち",$M267=0,"-",$M267&lt;0,"負け")</f>
        <v>勝ち</v>
      </c>
      <c r="O267" s="10"/>
      <c r="P267" s="2"/>
      <c r="Q267" s="2"/>
      <c r="R267" s="2"/>
    </row>
    <row r="268" spans="2:18">
      <c r="B268" s="2">
        <f t="shared" si="12"/>
        <v>254</v>
      </c>
      <c r="C268" s="13" t="s">
        <v>411</v>
      </c>
      <c r="D268" s="10" t="s">
        <v>10</v>
      </c>
      <c r="E268" s="25">
        <v>103.601</v>
      </c>
      <c r="F268" s="25">
        <v>103.402</v>
      </c>
      <c r="G268" s="25">
        <v>103.876</v>
      </c>
      <c r="H268" s="10"/>
      <c r="I268" s="30"/>
      <c r="J268" s="33">
        <f t="shared" si="7"/>
        <v>198.99999999999807</v>
      </c>
      <c r="K268" s="33">
        <f t="shared" si="8"/>
        <v>275.00000000000568</v>
      </c>
      <c r="L268" s="22">
        <f t="shared" si="9"/>
        <v>1.3819095477387355</v>
      </c>
      <c r="M268" s="36">
        <v>275</v>
      </c>
      <c r="N268" s="17" t="str" cm="1">
        <f t="array" ref="N268">_xlfn.IFS($M268&gt;0,"勝ち",$M268=0,"-",$M268&lt;0,"負け")</f>
        <v>勝ち</v>
      </c>
      <c r="O268" s="10"/>
      <c r="P268" s="2"/>
      <c r="Q268" s="2"/>
      <c r="R268" s="2"/>
    </row>
    <row r="269" spans="2:18">
      <c r="B269" s="2">
        <f t="shared" si="12"/>
        <v>255</v>
      </c>
      <c r="C269" s="13" t="s">
        <v>412</v>
      </c>
      <c r="D269" s="10" t="s">
        <v>11</v>
      </c>
      <c r="E269" s="25">
        <v>103.51</v>
      </c>
      <c r="F269" s="25">
        <v>103.783</v>
      </c>
      <c r="G269" s="25">
        <v>103.97199999999999</v>
      </c>
      <c r="H269" s="10"/>
      <c r="I269" s="30"/>
      <c r="J269" s="33">
        <f t="shared" si="7"/>
        <v>272.99999999999613</v>
      </c>
      <c r="K269" s="33">
        <f t="shared" si="8"/>
        <v>461.99999999998909</v>
      </c>
      <c r="L269" s="22">
        <f t="shared" si="9"/>
        <v>1.6923076923076763</v>
      </c>
      <c r="M269" s="36">
        <v>-273</v>
      </c>
      <c r="N269" s="17" t="str" cm="1">
        <f t="array" ref="N269">_xlfn.IFS($M269&gt;0,"勝ち",$M269=0,"-",$M269&lt;0,"負け")</f>
        <v>負け</v>
      </c>
      <c r="O269" s="10"/>
      <c r="P269" s="2"/>
      <c r="Q269" s="2"/>
      <c r="R269" s="2"/>
    </row>
    <row r="270" spans="2:18">
      <c r="B270" s="2">
        <f t="shared" si="12"/>
        <v>256</v>
      </c>
      <c r="C270" s="13" t="s">
        <v>413</v>
      </c>
      <c r="D270" s="10" t="s">
        <v>10</v>
      </c>
      <c r="E270" s="25">
        <v>103.60299999999999</v>
      </c>
      <c r="F270" s="25">
        <v>103.396</v>
      </c>
      <c r="G270" s="25">
        <v>103.917</v>
      </c>
      <c r="H270" s="10"/>
      <c r="I270" s="30"/>
      <c r="J270" s="33">
        <f t="shared" si="7"/>
        <v>206.99999999999363</v>
      </c>
      <c r="K270" s="33">
        <f t="shared" si="8"/>
        <v>314.00000000000716</v>
      </c>
      <c r="L270" s="22">
        <f t="shared" si="9"/>
        <v>1.5169082125604678</v>
      </c>
      <c r="M270" s="36">
        <v>-207</v>
      </c>
      <c r="N270" s="17" t="str" cm="1">
        <f t="array" ref="N270">_xlfn.IFS($M270&gt;0,"勝ち",$M270=0,"-",$M270&lt;0,"負け")</f>
        <v>負け</v>
      </c>
      <c r="O270" s="10"/>
      <c r="P270" s="2" t="s">
        <v>414</v>
      </c>
      <c r="Q270" s="2"/>
      <c r="R270" s="2"/>
    </row>
    <row r="271" spans="2:18">
      <c r="B271" s="2">
        <f t="shared" si="12"/>
        <v>257</v>
      </c>
      <c r="C271" s="13" t="s">
        <v>415</v>
      </c>
      <c r="D271" s="10" t="s">
        <v>11</v>
      </c>
      <c r="E271" s="25">
        <v>103.071</v>
      </c>
      <c r="F271" s="25">
        <v>103.24</v>
      </c>
      <c r="G271" s="25">
        <v>102.869</v>
      </c>
      <c r="H271" s="10"/>
      <c r="I271" s="30"/>
      <c r="J271" s="33">
        <f t="shared" si="7"/>
        <v>168.99999999999693</v>
      </c>
      <c r="K271" s="33">
        <f t="shared" si="8"/>
        <v>201.99999999999818</v>
      </c>
      <c r="L271" s="22">
        <f t="shared" si="9"/>
        <v>1.1952662721893601</v>
      </c>
      <c r="M271" s="36">
        <v>202</v>
      </c>
      <c r="N271" s="17" t="str" cm="1">
        <f t="array" ref="N271">_xlfn.IFS($M271&gt;0,"勝ち",$M271=0,"-",$M271&lt;0,"負け")</f>
        <v>勝ち</v>
      </c>
      <c r="O271" s="10"/>
      <c r="P271" s="2"/>
      <c r="Q271" s="2"/>
      <c r="R271" s="2"/>
    </row>
    <row r="272" spans="2:18">
      <c r="B272" s="2">
        <f t="shared" si="12"/>
        <v>258</v>
      </c>
      <c r="C272" s="13" t="s">
        <v>416</v>
      </c>
      <c r="D272" s="10" t="s">
        <v>10</v>
      </c>
      <c r="E272" s="25">
        <v>103.937</v>
      </c>
      <c r="F272" s="25">
        <v>103.815</v>
      </c>
      <c r="G272" s="25">
        <v>104.264</v>
      </c>
      <c r="H272" s="10"/>
      <c r="I272" s="30"/>
      <c r="J272" s="33">
        <f t="shared" si="7"/>
        <v>121.99999999999989</v>
      </c>
      <c r="K272" s="33">
        <f t="shared" si="8"/>
        <v>326.99999999999818</v>
      </c>
      <c r="L272" s="22">
        <f t="shared" si="9"/>
        <v>2.6803278688524466</v>
      </c>
      <c r="M272" s="36">
        <v>-122</v>
      </c>
      <c r="N272" s="17" t="str" cm="1">
        <f t="array" ref="N272">_xlfn.IFS($M272&gt;0,"勝ち",$M272=0,"-",$M272&lt;0,"負け")</f>
        <v>負け</v>
      </c>
      <c r="O272" s="10"/>
      <c r="P272" s="2"/>
      <c r="Q272" s="2"/>
      <c r="R272" s="2"/>
    </row>
    <row r="273" spans="2:18">
      <c r="B273" s="2">
        <f t="shared" si="12"/>
        <v>259</v>
      </c>
      <c r="C273" s="13" t="s">
        <v>417</v>
      </c>
      <c r="D273" s="10" t="s">
        <v>11</v>
      </c>
      <c r="E273" s="25">
        <v>103.658</v>
      </c>
      <c r="F273" s="25">
        <v>103.922</v>
      </c>
      <c r="G273" s="25">
        <v>103.283</v>
      </c>
      <c r="H273" s="10"/>
      <c r="I273" s="30"/>
      <c r="J273" s="33">
        <f t="shared" si="7"/>
        <v>263.99999999999579</v>
      </c>
      <c r="K273" s="33">
        <f t="shared" si="8"/>
        <v>375</v>
      </c>
      <c r="L273" s="22">
        <f t="shared" si="9"/>
        <v>1.4204545454545681</v>
      </c>
      <c r="M273" s="36">
        <v>-264</v>
      </c>
      <c r="N273" s="17" t="str" cm="1">
        <f t="array" ref="N273">_xlfn.IFS($M273&gt;0,"勝ち",$M273=0,"-",$M273&lt;0,"負け")</f>
        <v>負け</v>
      </c>
      <c r="O273" s="10"/>
      <c r="P273" s="2"/>
      <c r="Q273" s="2"/>
      <c r="R273" s="2"/>
    </row>
    <row r="274" spans="2:18">
      <c r="B274" s="2">
        <f t="shared" si="12"/>
        <v>260</v>
      </c>
      <c r="C274" s="13" t="s">
        <v>418</v>
      </c>
      <c r="D274" s="10" t="s">
        <v>11</v>
      </c>
      <c r="E274" s="25">
        <v>103.717</v>
      </c>
      <c r="F274" s="25">
        <v>103.84399999999999</v>
      </c>
      <c r="G274" s="25">
        <v>103.55800000000001</v>
      </c>
      <c r="H274" s="10"/>
      <c r="I274" s="30"/>
      <c r="J274" s="33">
        <f t="shared" si="7"/>
        <v>126.99999999999534</v>
      </c>
      <c r="K274" s="33">
        <f t="shared" si="8"/>
        <v>158.99999999999181</v>
      </c>
      <c r="L274" s="22">
        <f t="shared" si="9"/>
        <v>1.2519685039369894</v>
      </c>
      <c r="M274" s="36">
        <v>159</v>
      </c>
      <c r="N274" s="17" t="str" cm="1">
        <f t="array" ref="N274">_xlfn.IFS($M274&gt;0,"勝ち",$M274=0,"-",$M274&lt;0,"負け")</f>
        <v>勝ち</v>
      </c>
      <c r="O274" s="10"/>
      <c r="P274" s="2"/>
      <c r="Q274" s="2"/>
      <c r="R274" s="2"/>
    </row>
    <row r="275" spans="2:18">
      <c r="B275" s="2">
        <f t="shared" si="12"/>
        <v>261</v>
      </c>
      <c r="C275" s="13" t="s">
        <v>419</v>
      </c>
      <c r="D275" s="10" t="s">
        <v>11</v>
      </c>
      <c r="E275" s="25">
        <v>103.38500000000001</v>
      </c>
      <c r="F275" s="25">
        <v>103.575</v>
      </c>
      <c r="G275" s="25">
        <v>103.00700000000001</v>
      </c>
      <c r="H275" s="10"/>
      <c r="I275" s="30"/>
      <c r="J275" s="33">
        <f t="shared" si="7"/>
        <v>189.99999999999773</v>
      </c>
      <c r="K275" s="33">
        <f t="shared" si="8"/>
        <v>378.00000000000011</v>
      </c>
      <c r="L275" s="22">
        <f t="shared" si="9"/>
        <v>1.9894736842105507</v>
      </c>
      <c r="M275" s="36">
        <v>-190</v>
      </c>
      <c r="N275" s="17" t="str" cm="1">
        <f t="array" ref="N275">_xlfn.IFS($M275&gt;0,"勝ち",$M275=0,"-",$M275&lt;0,"負け")</f>
        <v>負け</v>
      </c>
      <c r="O275" s="10"/>
      <c r="P275" s="2"/>
      <c r="Q275" s="2"/>
      <c r="R275" s="2"/>
    </row>
    <row r="276" spans="2:18">
      <c r="B276" s="2">
        <f t="shared" si="12"/>
        <v>262</v>
      </c>
      <c r="C276" s="13" t="s">
        <v>420</v>
      </c>
      <c r="D276" s="10" t="s">
        <v>11</v>
      </c>
      <c r="E276" s="25">
        <v>103.727</v>
      </c>
      <c r="F276" s="25">
        <v>103.904</v>
      </c>
      <c r="G276" s="25">
        <v>103.46</v>
      </c>
      <c r="H276" s="10"/>
      <c r="I276" s="30"/>
      <c r="J276" s="33">
        <f t="shared" si="7"/>
        <v>176.9999999999925</v>
      </c>
      <c r="K276" s="33">
        <f t="shared" si="8"/>
        <v>267.00000000001012</v>
      </c>
      <c r="L276" s="22">
        <f t="shared" si="9"/>
        <v>1.5084745762713077</v>
      </c>
      <c r="M276" s="36">
        <v>-177</v>
      </c>
      <c r="N276" s="17" t="str" cm="1">
        <f t="array" ref="N276">_xlfn.IFS($M276&gt;0,"勝ち",$M276=0,"-",$M276&lt;0,"負け")</f>
        <v>負け</v>
      </c>
      <c r="O276" s="10"/>
      <c r="P276" s="2"/>
      <c r="Q276" s="2"/>
      <c r="R276" s="2"/>
    </row>
    <row r="277" spans="2:18">
      <c r="B277" s="2">
        <f t="shared" si="12"/>
        <v>263</v>
      </c>
      <c r="C277" s="13" t="s">
        <v>421</v>
      </c>
      <c r="D277" s="10" t="s">
        <v>11</v>
      </c>
      <c r="E277" s="25">
        <v>103.68</v>
      </c>
      <c r="F277" s="25">
        <v>103.831</v>
      </c>
      <c r="G277" s="25">
        <v>103.373</v>
      </c>
      <c r="H277" s="10"/>
      <c r="I277" s="30"/>
      <c r="J277" s="33">
        <f>IF($F277="","-",ABS($E277-$F277)*1000)</f>
        <v>150.99999999999625</v>
      </c>
      <c r="K277" s="33">
        <f>IF($G277="","-",ABS($E277-$G277)*1000)</f>
        <v>307.00000000000216</v>
      </c>
      <c r="L277" s="22">
        <f t="shared" si="9"/>
        <v>2.0331125827815217</v>
      </c>
      <c r="M277" s="36">
        <v>-151</v>
      </c>
      <c r="N277" s="17" t="str" cm="1">
        <f t="array" ref="N277">_xlfn.IFS($M277&gt;0,"勝ち",$M277=0,"-",$M277&lt;0,"負け")</f>
        <v>負け</v>
      </c>
      <c r="O277" s="10"/>
      <c r="P277" s="2"/>
      <c r="Q277" s="2"/>
      <c r="R277" s="2"/>
    </row>
    <row r="278" spans="2:18">
      <c r="B278" s="2">
        <f t="shared" si="12"/>
        <v>264</v>
      </c>
      <c r="C278" s="13" t="s">
        <v>422</v>
      </c>
      <c r="D278" s="10" t="s">
        <v>10</v>
      </c>
      <c r="E278" s="25">
        <v>104.191</v>
      </c>
      <c r="F278" s="25">
        <v>104.023</v>
      </c>
      <c r="G278" s="25">
        <v>104.36799999999999</v>
      </c>
      <c r="H278" s="10"/>
      <c r="I278" s="30"/>
      <c r="J278" s="33">
        <f>IF($F278="","-",ABS($E278-$F278)*1000)</f>
        <v>168.00000000000637</v>
      </c>
      <c r="K278" s="33">
        <f>IF($G278="","-",ABS($E278-$G278)*1000)</f>
        <v>176.9999999999925</v>
      </c>
      <c r="L278" s="22">
        <f t="shared" si="9"/>
        <v>1.053571428571344</v>
      </c>
      <c r="M278" s="36">
        <v>177</v>
      </c>
      <c r="N278" s="17" t="str" cm="1">
        <f t="array" ref="N278">_xlfn.IFS($M278&gt;0,"勝ち",$M278=0,"-",$M278&lt;0,"負け")</f>
        <v>勝ち</v>
      </c>
      <c r="O278" s="10"/>
      <c r="P278" s="2"/>
      <c r="Q278" s="2"/>
      <c r="R278" s="2"/>
    </row>
    <row r="279" spans="2:18">
      <c r="B279" s="2">
        <f t="shared" si="12"/>
        <v>265</v>
      </c>
      <c r="C279" s="13" t="s">
        <v>424</v>
      </c>
      <c r="D279" s="10" t="s">
        <v>10</v>
      </c>
      <c r="E279" s="25">
        <v>104.93300000000001</v>
      </c>
      <c r="F279" s="25">
        <v>104.586</v>
      </c>
      <c r="G279" s="25">
        <v>105.57899999999999</v>
      </c>
      <c r="H279" s="10"/>
      <c r="I279" s="30"/>
      <c r="J279" s="33">
        <f t="shared" si="7"/>
        <v>347.00000000000841</v>
      </c>
      <c r="K279" s="33">
        <f t="shared" si="8"/>
        <v>645.99999999998658</v>
      </c>
      <c r="L279" s="22">
        <f t="shared" si="9"/>
        <v>1.8616714697405503</v>
      </c>
      <c r="M279" s="36">
        <v>646</v>
      </c>
      <c r="N279" s="17" t="str" cm="1">
        <f t="array" ref="N279">_xlfn.IFS($M279&gt;0,"勝ち",$M279=0,"-",$M279&lt;0,"負け")</f>
        <v>勝ち</v>
      </c>
      <c r="O279" s="10"/>
      <c r="P279" s="2" t="s">
        <v>423</v>
      </c>
      <c r="Q279" s="2"/>
      <c r="R279" s="2"/>
    </row>
    <row r="280" spans="2:18">
      <c r="B280" s="2">
        <f t="shared" si="12"/>
        <v>266</v>
      </c>
      <c r="C280" s="13" t="s">
        <v>425</v>
      </c>
      <c r="D280" s="10" t="s">
        <v>11</v>
      </c>
      <c r="E280" s="25">
        <v>105.111</v>
      </c>
      <c r="F280" s="25">
        <v>105.273</v>
      </c>
      <c r="G280" s="25">
        <v>104.708</v>
      </c>
      <c r="H280" s="10"/>
      <c r="I280" s="30"/>
      <c r="J280" s="33">
        <f t="shared" si="7"/>
        <v>161.99999999999193</v>
      </c>
      <c r="K280" s="33">
        <f t="shared" si="8"/>
        <v>403.0000000000058</v>
      </c>
      <c r="L280" s="22">
        <f t="shared" si="9"/>
        <v>2.4876543209878141</v>
      </c>
      <c r="M280" s="36">
        <v>403</v>
      </c>
      <c r="N280" s="17" t="str" cm="1">
        <f t="array" ref="N280">_xlfn.IFS($M280&gt;0,"勝ち",$M280=0,"-",$M280&lt;0,"負け")</f>
        <v>勝ち</v>
      </c>
      <c r="O280" s="10"/>
      <c r="P280" s="2"/>
      <c r="Q280" s="2"/>
      <c r="R280" s="2"/>
    </row>
    <row r="281" spans="2:18">
      <c r="B281" s="2">
        <f t="shared" si="12"/>
        <v>267</v>
      </c>
      <c r="C281" s="13" t="s">
        <v>426</v>
      </c>
      <c r="D281" s="10" t="s">
        <v>10</v>
      </c>
      <c r="E281" s="25">
        <v>104.872</v>
      </c>
      <c r="F281" s="25">
        <v>104.631</v>
      </c>
      <c r="G281" s="25">
        <v>105.224</v>
      </c>
      <c r="H281" s="10"/>
      <c r="I281" s="30"/>
      <c r="J281" s="33">
        <f t="shared" si="7"/>
        <v>240.99999999999966</v>
      </c>
      <c r="K281" s="33">
        <f t="shared" si="8"/>
        <v>352.00000000000387</v>
      </c>
      <c r="L281" s="22">
        <f t="shared" si="9"/>
        <v>1.4605809128630887</v>
      </c>
      <c r="M281" s="36">
        <v>352</v>
      </c>
      <c r="N281" s="17" t="str" cm="1">
        <f t="array" ref="N281">_xlfn.IFS($M281&gt;0,"勝ち",$M281=0,"-",$M281&lt;0,"負け")</f>
        <v>勝ち</v>
      </c>
      <c r="O281" s="10"/>
      <c r="P281" s="2"/>
      <c r="Q281" s="2"/>
      <c r="R281" s="2"/>
    </row>
    <row r="282" spans="2:18">
      <c r="B282" s="2">
        <f t="shared" si="12"/>
        <v>268</v>
      </c>
      <c r="C282" s="13" t="s">
        <v>428</v>
      </c>
      <c r="D282" s="10" t="s">
        <v>10</v>
      </c>
      <c r="E282" s="25">
        <v>105.999</v>
      </c>
      <c r="F282" s="25">
        <v>105.807</v>
      </c>
      <c r="G282" s="25">
        <v>106.694</v>
      </c>
      <c r="H282" s="10"/>
      <c r="I282" s="30"/>
      <c r="J282" s="33">
        <f t="shared" si="7"/>
        <v>191.99999999999307</v>
      </c>
      <c r="K282" s="33">
        <f t="shared" si="8"/>
        <v>695.00000000000739</v>
      </c>
      <c r="L282" s="22">
        <f t="shared" si="9"/>
        <v>3.6197916666668357</v>
      </c>
      <c r="M282" s="36">
        <v>-192</v>
      </c>
      <c r="N282" s="17" t="str" cm="1">
        <f t="array" ref="N282">_xlfn.IFS($M282&gt;0,"勝ち",$M282=0,"-",$M282&lt;0,"負け")</f>
        <v>負け</v>
      </c>
      <c r="O282" s="10"/>
      <c r="P282" s="2"/>
      <c r="Q282" s="2"/>
      <c r="R282" s="2"/>
    </row>
    <row r="283" spans="2:18">
      <c r="B283" s="2">
        <f t="shared" si="12"/>
        <v>269</v>
      </c>
      <c r="C283" s="13" t="s">
        <v>427</v>
      </c>
      <c r="D283" s="10" t="s">
        <v>11</v>
      </c>
      <c r="E283" s="25">
        <v>105.583</v>
      </c>
      <c r="F283" s="25">
        <v>105.771</v>
      </c>
      <c r="G283" s="25">
        <v>105.30200000000001</v>
      </c>
      <c r="H283" s="10"/>
      <c r="I283" s="30"/>
      <c r="J283" s="33">
        <f t="shared" si="7"/>
        <v>188.00000000000239</v>
      </c>
      <c r="K283" s="33">
        <f t="shared" si="8"/>
        <v>280.9999999999917</v>
      </c>
      <c r="L283" s="22">
        <f t="shared" si="9"/>
        <v>1.4946808510637666</v>
      </c>
      <c r="M283" s="36">
        <v>281</v>
      </c>
      <c r="N283" s="17" t="str" cm="1">
        <f t="array" ref="N283">_xlfn.IFS($M283&gt;0,"勝ち",$M283=0,"-",$M283&lt;0,"負け")</f>
        <v>勝ち</v>
      </c>
      <c r="O283" s="10"/>
      <c r="P283" s="2"/>
      <c r="Q283" s="2"/>
      <c r="R283" s="2"/>
    </row>
    <row r="284" spans="2:18">
      <c r="B284" s="2">
        <f t="shared" si="12"/>
        <v>270</v>
      </c>
      <c r="C284" s="13" t="s">
        <v>429</v>
      </c>
      <c r="D284" s="10" t="s">
        <v>10</v>
      </c>
      <c r="E284" s="25">
        <v>105.97</v>
      </c>
      <c r="F284" s="25">
        <v>105.765</v>
      </c>
      <c r="G284" s="25">
        <v>106.188</v>
      </c>
      <c r="H284" s="10"/>
      <c r="I284" s="30"/>
      <c r="J284" s="33">
        <f t="shared" si="7"/>
        <v>204.99999999999829</v>
      </c>
      <c r="K284" s="33">
        <f t="shared" si="8"/>
        <v>218.00000000000352</v>
      </c>
      <c r="L284" s="22">
        <f t="shared" si="9"/>
        <v>1.0634146341463675</v>
      </c>
      <c r="M284" s="36">
        <v>205</v>
      </c>
      <c r="N284" s="17" t="str" cm="1">
        <f t="array" ref="N284">_xlfn.IFS($M284&gt;0,"勝ち",$M284=0,"-",$M284&lt;0,"負け")</f>
        <v>勝ち</v>
      </c>
      <c r="O284" s="10"/>
      <c r="P284" s="2"/>
      <c r="Q284" s="2"/>
      <c r="R284" s="2"/>
    </row>
    <row r="285" spans="2:18">
      <c r="B285" s="2">
        <f t="shared" si="12"/>
        <v>271</v>
      </c>
      <c r="C285" s="13" t="s">
        <v>430</v>
      </c>
      <c r="D285" s="10" t="s">
        <v>11</v>
      </c>
      <c r="E285" s="25">
        <v>106.143</v>
      </c>
      <c r="F285" s="25">
        <v>106.319</v>
      </c>
      <c r="G285" s="25">
        <v>105.879</v>
      </c>
      <c r="H285" s="10"/>
      <c r="I285" s="30"/>
      <c r="J285" s="33">
        <f t="shared" si="7"/>
        <v>176.00000000000193</v>
      </c>
      <c r="K285" s="33">
        <f t="shared" si="8"/>
        <v>263.99999999999579</v>
      </c>
      <c r="L285" s="22">
        <f t="shared" si="9"/>
        <v>1.4999999999999596</v>
      </c>
      <c r="M285" s="36">
        <v>264</v>
      </c>
      <c r="N285" s="17" t="str" cm="1">
        <f t="array" ref="N285">_xlfn.IFS($M285&gt;0,"勝ち",$M285=0,"-",$M285&lt;0,"負け")</f>
        <v>勝ち</v>
      </c>
      <c r="O285" s="10"/>
      <c r="P285" s="2"/>
      <c r="Q285" s="2"/>
      <c r="R285" s="2"/>
    </row>
    <row r="286" spans="2:18">
      <c r="B286" s="2">
        <f t="shared" si="12"/>
        <v>272</v>
      </c>
      <c r="C286" s="13" t="s">
        <v>431</v>
      </c>
      <c r="D286" s="10" t="s">
        <v>11</v>
      </c>
      <c r="E286" s="25">
        <v>108.58</v>
      </c>
      <c r="F286" s="25">
        <v>108.875</v>
      </c>
      <c r="G286" s="25">
        <v>108.13500000000001</v>
      </c>
      <c r="H286" s="10"/>
      <c r="I286" s="30"/>
      <c r="J286" s="33">
        <f t="shared" si="7"/>
        <v>295.00000000000171</v>
      </c>
      <c r="K286" s="33">
        <f t="shared" si="8"/>
        <v>444.99999999999318</v>
      </c>
      <c r="L286" s="22">
        <f t="shared" si="9"/>
        <v>1.5084745762711547</v>
      </c>
      <c r="M286" s="36">
        <v>0</v>
      </c>
      <c r="N286" s="17" t="str" cm="1">
        <f t="array" ref="N286">_xlfn.IFS($M286&gt;0,"勝ち",$M286=0,"-",$M286&lt;0,"負け")</f>
        <v>-</v>
      </c>
      <c r="O286" s="10"/>
      <c r="P286" s="2" t="s">
        <v>432</v>
      </c>
      <c r="Q286" s="2"/>
      <c r="R286" s="2"/>
    </row>
    <row r="287" spans="2:18">
      <c r="B287" s="2">
        <f t="shared" si="12"/>
        <v>273</v>
      </c>
      <c r="C287" s="13" t="s">
        <v>433</v>
      </c>
      <c r="D287" s="10" t="s">
        <v>10</v>
      </c>
      <c r="E287" s="25">
        <v>109.163</v>
      </c>
      <c r="F287" s="25">
        <v>108.908</v>
      </c>
      <c r="G287" s="25">
        <v>109.65</v>
      </c>
      <c r="H287" s="10"/>
      <c r="I287" s="30"/>
      <c r="J287" s="33">
        <f t="shared" si="7"/>
        <v>254.99999999999545</v>
      </c>
      <c r="K287" s="33">
        <f t="shared" si="8"/>
        <v>487.00000000000898</v>
      </c>
      <c r="L287" s="22">
        <f t="shared" si="9"/>
        <v>1.9098039215686968</v>
      </c>
      <c r="M287" s="36">
        <v>-255</v>
      </c>
      <c r="N287" s="17" t="str" cm="1">
        <f t="array" ref="N287">_xlfn.IFS($M287&gt;0,"勝ち",$M287=0,"-",$M287&lt;0,"負け")</f>
        <v>負け</v>
      </c>
      <c r="O287" s="10"/>
      <c r="P287" s="2"/>
      <c r="Q287" s="2"/>
      <c r="R287" s="2"/>
    </row>
    <row r="288" spans="2:18">
      <c r="B288" s="2">
        <f t="shared" si="12"/>
        <v>274</v>
      </c>
      <c r="C288" s="13" t="s">
        <v>434</v>
      </c>
      <c r="D288" s="10" t="s">
        <v>10</v>
      </c>
      <c r="E288" s="25">
        <v>108.858</v>
      </c>
      <c r="F288" s="25">
        <v>108.64400000000001</v>
      </c>
      <c r="G288" s="25">
        <v>109.169</v>
      </c>
      <c r="H288" s="10"/>
      <c r="I288" s="30"/>
      <c r="J288" s="33">
        <f t="shared" si="7"/>
        <v>213.99999999999864</v>
      </c>
      <c r="K288" s="33">
        <f t="shared" si="8"/>
        <v>310.99999999999284</v>
      </c>
      <c r="L288" s="22">
        <f t="shared" si="9"/>
        <v>1.4532710280373591</v>
      </c>
      <c r="M288" s="36">
        <v>-214</v>
      </c>
      <c r="N288" s="17" t="str" cm="1">
        <f t="array" ref="N288">_xlfn.IFS($M288&gt;0,"勝ち",$M288=0,"-",$M288&lt;0,"負け")</f>
        <v>負け</v>
      </c>
      <c r="O288" s="10"/>
      <c r="P288" s="2"/>
      <c r="Q288" s="2"/>
      <c r="R288" s="2"/>
    </row>
    <row r="289" spans="2:18">
      <c r="B289" s="2">
        <f t="shared" si="12"/>
        <v>275</v>
      </c>
      <c r="C289" s="13" t="s">
        <v>435</v>
      </c>
      <c r="D289" s="10" t="s">
        <v>11</v>
      </c>
      <c r="E289" s="25">
        <v>108.545</v>
      </c>
      <c r="F289" s="25">
        <v>108.66</v>
      </c>
      <c r="G289" s="25">
        <v>108.4</v>
      </c>
      <c r="H289" s="10"/>
      <c r="I289" s="30"/>
      <c r="J289" s="33">
        <f t="shared" si="7"/>
        <v>114.99999999999488</v>
      </c>
      <c r="K289" s="33">
        <f t="shared" si="8"/>
        <v>144.99999999999602</v>
      </c>
      <c r="L289" s="22">
        <f t="shared" si="9"/>
        <v>1.2608695652174129</v>
      </c>
      <c r="M289" s="36">
        <v>0</v>
      </c>
      <c r="N289" s="17" t="str" cm="1">
        <f t="array" ref="N289">_xlfn.IFS($M289&gt;0,"勝ち",$M289=0,"-",$M289&lt;0,"負け")</f>
        <v>-</v>
      </c>
      <c r="O289" s="10"/>
      <c r="P289" s="2"/>
      <c r="Q289" s="2"/>
      <c r="R289" s="2"/>
    </row>
    <row r="290" spans="2:18">
      <c r="B290" s="2">
        <f t="shared" si="12"/>
        <v>276</v>
      </c>
      <c r="C290" s="13" t="s">
        <v>437</v>
      </c>
      <c r="D290" s="10" t="s">
        <v>10</v>
      </c>
      <c r="E290" s="25">
        <v>108.812</v>
      </c>
      <c r="F290" s="25">
        <v>108.70399999999999</v>
      </c>
      <c r="G290" s="25">
        <v>109.164</v>
      </c>
      <c r="H290" s="10"/>
      <c r="I290" s="30"/>
      <c r="J290" s="33">
        <f t="shared" si="7"/>
        <v>108.00000000000409</v>
      </c>
      <c r="K290" s="33">
        <f t="shared" si="8"/>
        <v>352.00000000000387</v>
      </c>
      <c r="L290" s="22">
        <f t="shared" si="9"/>
        <v>3.2592592592591716</v>
      </c>
      <c r="M290" s="36">
        <v>-108</v>
      </c>
      <c r="N290" s="17" t="str" cm="1">
        <f t="array" ref="N290">_xlfn.IFS($M290&gt;0,"勝ち",$M290=0,"-",$M290&lt;0,"負け")</f>
        <v>負け</v>
      </c>
      <c r="O290" s="10"/>
      <c r="P290" s="2" t="s">
        <v>436</v>
      </c>
      <c r="Q290" s="2"/>
      <c r="R290" s="2"/>
    </row>
    <row r="291" spans="2:18">
      <c r="B291" s="2">
        <f t="shared" si="12"/>
        <v>277</v>
      </c>
      <c r="C291" s="13" t="s">
        <v>438</v>
      </c>
      <c r="D291" s="10" t="s">
        <v>10</v>
      </c>
      <c r="E291" s="25">
        <v>109.32599999999999</v>
      </c>
      <c r="F291" s="25">
        <v>109.194</v>
      </c>
      <c r="G291" s="25">
        <v>109.744</v>
      </c>
      <c r="H291" s="10"/>
      <c r="I291" s="30"/>
      <c r="J291" s="33">
        <f t="shared" si="7"/>
        <v>131.99999999999079</v>
      </c>
      <c r="K291" s="33">
        <f t="shared" si="8"/>
        <v>418.00000000000637</v>
      </c>
      <c r="L291" s="22">
        <f t="shared" si="9"/>
        <v>3.1666666666669356</v>
      </c>
      <c r="M291" s="36">
        <v>418</v>
      </c>
      <c r="N291" s="17" t="str" cm="1">
        <f t="array" ref="N291">_xlfn.IFS($M291&gt;0,"勝ち",$M291=0,"-",$M291&lt;0,"負け")</f>
        <v>勝ち</v>
      </c>
      <c r="O291" s="10"/>
      <c r="P291" s="2"/>
      <c r="Q291" s="2"/>
      <c r="R291" s="2"/>
    </row>
    <row r="292" spans="2:18">
      <c r="B292" s="2">
        <f t="shared" si="12"/>
        <v>278</v>
      </c>
      <c r="C292" s="13" t="s">
        <v>439</v>
      </c>
      <c r="D292" s="10" t="s">
        <v>11</v>
      </c>
      <c r="E292" s="25">
        <v>110.621</v>
      </c>
      <c r="F292" s="25">
        <v>110.84399999999999</v>
      </c>
      <c r="G292" s="25">
        <v>110.315</v>
      </c>
      <c r="H292" s="10"/>
      <c r="I292" s="30"/>
      <c r="J292" s="33">
        <f t="shared" si="7"/>
        <v>222.99999999999898</v>
      </c>
      <c r="K292" s="33">
        <f t="shared" si="8"/>
        <v>305.99999999999739</v>
      </c>
      <c r="L292" s="22">
        <f t="shared" si="9"/>
        <v>1.372197309417035</v>
      </c>
      <c r="M292" s="36">
        <v>-223</v>
      </c>
      <c r="N292" s="17" t="str" cm="1">
        <f t="array" ref="N292">_xlfn.IFS($M292&gt;0,"勝ち",$M292=0,"-",$M292&lt;0,"負け")</f>
        <v>負け</v>
      </c>
      <c r="O292" s="10"/>
      <c r="P292" s="2"/>
      <c r="Q292" s="2"/>
      <c r="R292" s="2"/>
    </row>
    <row r="293" spans="2:18">
      <c r="B293" s="2">
        <f t="shared" si="12"/>
        <v>279</v>
      </c>
      <c r="C293" s="13" t="s">
        <v>440</v>
      </c>
      <c r="D293" s="10" t="s">
        <v>10</v>
      </c>
      <c r="E293" s="25">
        <v>110.286</v>
      </c>
      <c r="F293" s="25">
        <v>110.099</v>
      </c>
      <c r="G293" s="25">
        <v>110.505</v>
      </c>
      <c r="H293" s="10"/>
      <c r="I293" s="30"/>
      <c r="J293" s="33">
        <f t="shared" si="7"/>
        <v>186.99999999999761</v>
      </c>
      <c r="K293" s="33">
        <f t="shared" si="8"/>
        <v>218.99999999999409</v>
      </c>
      <c r="L293" s="22">
        <f t="shared" si="9"/>
        <v>1.1711229946523898</v>
      </c>
      <c r="M293" s="36">
        <v>219</v>
      </c>
      <c r="N293" s="17" t="str" cm="1">
        <f t="array" ref="N293">_xlfn.IFS($M293&gt;0,"勝ち",$M293=0,"-",$M293&lt;0,"負け")</f>
        <v>勝ち</v>
      </c>
      <c r="O293" s="10"/>
      <c r="P293" s="2"/>
      <c r="Q293" s="2"/>
      <c r="R293" s="2"/>
    </row>
    <row r="294" spans="2:18">
      <c r="B294" s="2">
        <f t="shared" si="12"/>
        <v>280</v>
      </c>
      <c r="C294" s="13" t="s">
        <v>441</v>
      </c>
      <c r="D294" s="10" t="s">
        <v>11</v>
      </c>
      <c r="E294" s="25">
        <v>109.517</v>
      </c>
      <c r="F294" s="25">
        <v>109.765</v>
      </c>
      <c r="G294" s="25">
        <v>109.27</v>
      </c>
      <c r="H294" s="10"/>
      <c r="I294" s="30"/>
      <c r="J294" s="33">
        <f t="shared" si="7"/>
        <v>248.00000000000466</v>
      </c>
      <c r="K294" s="33">
        <f t="shared" si="8"/>
        <v>246.99999999999989</v>
      </c>
      <c r="L294" s="22">
        <f t="shared" si="9"/>
        <v>0.99596774193546467</v>
      </c>
      <c r="M294" s="36">
        <v>247</v>
      </c>
      <c r="N294" s="17" t="str" cm="1">
        <f t="array" ref="N294">_xlfn.IFS($M294&gt;0,"勝ち",$M294=0,"-",$M294&lt;0,"負け")</f>
        <v>勝ち</v>
      </c>
      <c r="O294" s="10"/>
      <c r="P294" s="2"/>
      <c r="Q294" s="2"/>
      <c r="R294" s="2"/>
    </row>
    <row r="295" spans="2:18">
      <c r="B295" s="2">
        <f t="shared" si="12"/>
        <v>281</v>
      </c>
      <c r="C295" s="13" t="s">
        <v>442</v>
      </c>
      <c r="D295" s="10" t="s">
        <v>11</v>
      </c>
      <c r="E295" s="25">
        <v>109.492</v>
      </c>
      <c r="F295" s="25">
        <v>109.667</v>
      </c>
      <c r="G295" s="25">
        <v>109.26900000000001</v>
      </c>
      <c r="H295" s="10"/>
      <c r="I295" s="30"/>
      <c r="J295" s="33">
        <f t="shared" si="7"/>
        <v>174.99999999999716</v>
      </c>
      <c r="K295" s="33">
        <f t="shared" si="8"/>
        <v>222.99999999999898</v>
      </c>
      <c r="L295" s="22">
        <f t="shared" si="9"/>
        <v>1.2742857142857291</v>
      </c>
      <c r="M295" s="36">
        <v>223</v>
      </c>
      <c r="N295" s="17" t="str" cm="1">
        <f t="array" ref="N295">_xlfn.IFS($M295&gt;0,"勝ち",$M295=0,"-",$M295&lt;0,"負け")</f>
        <v>勝ち</v>
      </c>
      <c r="O295" s="10"/>
      <c r="P295" s="2"/>
      <c r="Q295" s="2"/>
      <c r="R295" s="2"/>
    </row>
    <row r="296" spans="2:18">
      <c r="B296" s="2">
        <f t="shared" si="12"/>
        <v>282</v>
      </c>
      <c r="C296" s="13" t="s">
        <v>443</v>
      </c>
      <c r="D296" s="10" t="s">
        <v>11</v>
      </c>
      <c r="E296" s="25">
        <v>108.83</v>
      </c>
      <c r="F296" s="25">
        <v>109.105</v>
      </c>
      <c r="G296" s="25">
        <v>108.50700000000001</v>
      </c>
      <c r="H296" s="10"/>
      <c r="I296" s="30"/>
      <c r="J296" s="33">
        <f t="shared" si="7"/>
        <v>275.00000000000568</v>
      </c>
      <c r="K296" s="33">
        <f t="shared" si="8"/>
        <v>322.99999999999329</v>
      </c>
      <c r="L296" s="22">
        <f t="shared" si="9"/>
        <v>1.1745454545454059</v>
      </c>
      <c r="M296" s="36">
        <v>0</v>
      </c>
      <c r="N296" s="17" t="str" cm="1">
        <f t="array" ref="N296">_xlfn.IFS($M296&gt;0,"勝ち",$M296=0,"-",$M296&lt;0,"負け")</f>
        <v>-</v>
      </c>
      <c r="O296" s="10"/>
      <c r="P296" s="2"/>
      <c r="Q296" s="2"/>
      <c r="R296" s="2"/>
    </row>
    <row r="297" spans="2:18">
      <c r="B297" s="2">
        <f t="shared" si="12"/>
        <v>283</v>
      </c>
      <c r="C297" s="13" t="s">
        <v>444</v>
      </c>
      <c r="D297" s="10" t="s">
        <v>11</v>
      </c>
      <c r="E297" s="25">
        <v>108.572</v>
      </c>
      <c r="F297" s="25">
        <v>108.678</v>
      </c>
      <c r="G297" s="25">
        <v>108.383</v>
      </c>
      <c r="H297" s="10"/>
      <c r="I297" s="30"/>
      <c r="J297" s="33">
        <f t="shared" si="7"/>
        <v>105.99999999999454</v>
      </c>
      <c r="K297" s="33">
        <f t="shared" si="8"/>
        <v>189.00000000000716</v>
      </c>
      <c r="L297" s="22">
        <f t="shared" si="9"/>
        <v>1.7830188679246877</v>
      </c>
      <c r="M297" s="36">
        <v>-106</v>
      </c>
      <c r="N297" s="17" t="str" cm="1">
        <f t="array" ref="N297">_xlfn.IFS($M297&gt;0,"勝ち",$M297=0,"-",$M297&lt;0,"負け")</f>
        <v>負け</v>
      </c>
      <c r="O297" s="10" t="s">
        <v>445</v>
      </c>
      <c r="P297" s="2"/>
      <c r="Q297" s="2"/>
      <c r="R297" s="2"/>
    </row>
    <row r="298" spans="2:18">
      <c r="B298" s="2">
        <f t="shared" si="12"/>
        <v>284</v>
      </c>
      <c r="C298" s="13" t="s">
        <v>446</v>
      </c>
      <c r="D298" s="10" t="s">
        <v>11</v>
      </c>
      <c r="E298" s="25">
        <v>108.44</v>
      </c>
      <c r="F298" s="25">
        <v>108.58199999999999</v>
      </c>
      <c r="G298" s="25">
        <v>108.227</v>
      </c>
      <c r="H298" s="10"/>
      <c r="I298" s="30"/>
      <c r="J298" s="33">
        <f t="shared" si="7"/>
        <v>141.99999999999591</v>
      </c>
      <c r="K298" s="33">
        <f t="shared" si="8"/>
        <v>212.99999999999386</v>
      </c>
      <c r="L298" s="22">
        <f t="shared" si="9"/>
        <v>1.5</v>
      </c>
      <c r="M298" s="36">
        <v>-142</v>
      </c>
      <c r="N298" s="17" t="str" cm="1">
        <f t="array" ref="N298">_xlfn.IFS($M298&gt;0,"勝ち",$M298=0,"-",$M298&lt;0,"負け")</f>
        <v>負け</v>
      </c>
      <c r="O298" s="10"/>
      <c r="P298" s="2"/>
      <c r="Q298" s="2"/>
      <c r="R298" s="2"/>
    </row>
    <row r="299" spans="2:18">
      <c r="B299" s="2">
        <f t="shared" si="12"/>
        <v>285</v>
      </c>
      <c r="C299" s="13" t="s">
        <v>447</v>
      </c>
      <c r="D299" s="10" t="s">
        <v>10</v>
      </c>
      <c r="E299" s="25">
        <v>109.434</v>
      </c>
      <c r="F299" s="25">
        <v>109.227</v>
      </c>
      <c r="G299" s="25">
        <v>109.657</v>
      </c>
      <c r="H299" s="10"/>
      <c r="I299" s="30"/>
      <c r="J299" s="33">
        <f t="shared" si="7"/>
        <v>206.99999999999363</v>
      </c>
      <c r="K299" s="33">
        <f t="shared" si="8"/>
        <v>222.99999999999898</v>
      </c>
      <c r="L299" s="22">
        <f t="shared" si="9"/>
        <v>1.0772946859903663</v>
      </c>
      <c r="M299" s="36">
        <v>223</v>
      </c>
      <c r="N299" s="17" t="str" cm="1">
        <f t="array" ref="N299">_xlfn.IFS($M299&gt;0,"勝ち",$M299=0,"-",$M299&lt;0,"負け")</f>
        <v>勝ち</v>
      </c>
      <c r="O299" s="10"/>
      <c r="P299" s="2"/>
      <c r="Q299" s="2"/>
      <c r="R299" s="2"/>
    </row>
    <row r="300" spans="2:18">
      <c r="B300" s="2">
        <f t="shared" si="12"/>
        <v>286</v>
      </c>
      <c r="C300" s="13" t="s">
        <v>448</v>
      </c>
      <c r="D300" s="10" t="s">
        <v>10</v>
      </c>
      <c r="E300" s="25">
        <v>109.30500000000001</v>
      </c>
      <c r="F300" s="25">
        <v>109.12</v>
      </c>
      <c r="G300" s="25">
        <v>109.63200000000001</v>
      </c>
      <c r="H300" s="10"/>
      <c r="I300" s="30"/>
      <c r="J300" s="33">
        <f t="shared" si="7"/>
        <v>185.00000000000227</v>
      </c>
      <c r="K300" s="33">
        <f t="shared" si="8"/>
        <v>326.99999999999818</v>
      </c>
      <c r="L300" s="22">
        <f t="shared" si="9"/>
        <v>1.767567567567536</v>
      </c>
      <c r="M300" s="36">
        <v>-185</v>
      </c>
      <c r="N300" s="17" t="str" cm="1">
        <f t="array" ref="N300">_xlfn.IFS($M300&gt;0,"勝ち",$M300=0,"-",$M300&lt;0,"負け")</f>
        <v>負け</v>
      </c>
      <c r="O300" s="10"/>
      <c r="P300" s="2"/>
      <c r="Q300" s="2"/>
      <c r="R300" s="2"/>
    </row>
    <row r="301" spans="2:18">
      <c r="B301" s="2">
        <f t="shared" si="12"/>
        <v>287</v>
      </c>
      <c r="C301" s="13" t="s">
        <v>449</v>
      </c>
      <c r="D301" s="10" t="s">
        <v>11</v>
      </c>
      <c r="E301" s="25">
        <v>109.07</v>
      </c>
      <c r="F301" s="25">
        <v>109.224</v>
      </c>
      <c r="G301" s="25">
        <v>108.803</v>
      </c>
      <c r="H301" s="10"/>
      <c r="I301" s="30"/>
      <c r="J301" s="33">
        <f t="shared" si="7"/>
        <v>154.00000000001057</v>
      </c>
      <c r="K301" s="33">
        <f t="shared" si="8"/>
        <v>266.99999999999591</v>
      </c>
      <c r="L301" s="22">
        <f t="shared" si="9"/>
        <v>1.7337662337660882</v>
      </c>
      <c r="M301" s="36">
        <v>0</v>
      </c>
      <c r="N301" s="17" t="str" cm="1">
        <f t="array" ref="N301">_xlfn.IFS($M301&gt;0,"勝ち",$M301=0,"-",$M301&lt;0,"負け")</f>
        <v>-</v>
      </c>
      <c r="O301" s="10"/>
      <c r="P301" s="2"/>
      <c r="Q301" s="2"/>
      <c r="R301" s="2"/>
    </row>
    <row r="302" spans="2:18">
      <c r="B302" s="2">
        <f t="shared" si="12"/>
        <v>288</v>
      </c>
      <c r="C302" s="13" t="s">
        <v>450</v>
      </c>
      <c r="D302" s="10" t="s">
        <v>10</v>
      </c>
      <c r="E302" s="25">
        <v>108.95099999999999</v>
      </c>
      <c r="F302" s="25">
        <v>108.777</v>
      </c>
      <c r="G302" s="25">
        <v>109.19799999999999</v>
      </c>
      <c r="H302" s="10"/>
      <c r="I302" s="30"/>
      <c r="J302" s="33">
        <f t="shared" si="7"/>
        <v>173.99999999999238</v>
      </c>
      <c r="K302" s="33">
        <f t="shared" si="8"/>
        <v>246.99999999999989</v>
      </c>
      <c r="L302" s="22">
        <f t="shared" si="9"/>
        <v>1.419540229885119</v>
      </c>
      <c r="M302" s="36">
        <v>-174</v>
      </c>
      <c r="N302" s="17" t="str" cm="1">
        <f t="array" ref="N302">_xlfn.IFS($M302&gt;0,"勝ち",$M302=0,"-",$M302&lt;0,"負け")</f>
        <v>負け</v>
      </c>
      <c r="O302" s="10"/>
      <c r="P302" s="2"/>
      <c r="Q302" s="2"/>
      <c r="R302" s="2"/>
    </row>
    <row r="303" spans="2:18">
      <c r="B303" s="2">
        <f t="shared" si="12"/>
        <v>289</v>
      </c>
      <c r="C303" s="13" t="s">
        <v>451</v>
      </c>
      <c r="D303" s="10" t="s">
        <v>10</v>
      </c>
      <c r="E303" s="25">
        <v>108.753</v>
      </c>
      <c r="F303" s="25">
        <v>108.634</v>
      </c>
      <c r="G303" s="25">
        <v>108.925</v>
      </c>
      <c r="H303" s="10"/>
      <c r="I303" s="30"/>
      <c r="J303" s="33">
        <f t="shared" si="7"/>
        <v>118.99999999999977</v>
      </c>
      <c r="K303" s="33">
        <f t="shared" si="8"/>
        <v>171.99999999999704</v>
      </c>
      <c r="L303" s="22">
        <f t="shared" si="9"/>
        <v>1.4453781512604822</v>
      </c>
      <c r="M303" s="36">
        <v>-119</v>
      </c>
      <c r="N303" s="17" t="str" cm="1">
        <f t="array" ref="N303">_xlfn.IFS($M303&gt;0,"勝ち",$M303=0,"-",$M303&lt;0,"負け")</f>
        <v>負け</v>
      </c>
      <c r="O303" s="10"/>
      <c r="P303" s="2"/>
      <c r="Q303" s="2"/>
      <c r="R303" s="2"/>
    </row>
    <row r="304" spans="2:18">
      <c r="B304" s="2">
        <f t="shared" si="12"/>
        <v>290</v>
      </c>
      <c r="C304" s="13" t="s">
        <v>453</v>
      </c>
      <c r="D304" s="10" t="s">
        <v>11</v>
      </c>
      <c r="E304" s="25">
        <v>108.751</v>
      </c>
      <c r="F304" s="25">
        <v>108.91</v>
      </c>
      <c r="G304" s="25">
        <v>108.474</v>
      </c>
      <c r="H304" s="10"/>
      <c r="I304" s="30"/>
      <c r="J304" s="33">
        <f t="shared" si="7"/>
        <v>158.99999999999181</v>
      </c>
      <c r="K304" s="33">
        <f t="shared" si="8"/>
        <v>277.00000000000102</v>
      </c>
      <c r="L304" s="22">
        <f t="shared" si="9"/>
        <v>1.7421383647799704</v>
      </c>
      <c r="M304" s="36">
        <v>-159</v>
      </c>
      <c r="N304" s="17" t="str" cm="1">
        <f t="array" ref="N304">_xlfn.IFS($M304&gt;0,"勝ち",$M304=0,"-",$M304&lt;0,"負け")</f>
        <v>負け</v>
      </c>
      <c r="O304" s="10" t="s">
        <v>452</v>
      </c>
      <c r="P304" s="2"/>
      <c r="Q304" s="2"/>
      <c r="R304" s="2"/>
    </row>
    <row r="305" spans="2:18">
      <c r="B305" s="2">
        <f t="shared" si="12"/>
        <v>291</v>
      </c>
      <c r="C305" s="13" t="s">
        <v>454</v>
      </c>
      <c r="D305" s="10" t="s">
        <v>11</v>
      </c>
      <c r="E305" s="25">
        <v>109.432</v>
      </c>
      <c r="F305" s="25">
        <v>109.652</v>
      </c>
      <c r="G305" s="25">
        <v>109.077</v>
      </c>
      <c r="H305" s="10"/>
      <c r="I305" s="30"/>
      <c r="J305" s="33">
        <f t="shared" si="7"/>
        <v>219.99999999999886</v>
      </c>
      <c r="K305" s="33">
        <f t="shared" si="8"/>
        <v>355.00000000000398</v>
      </c>
      <c r="L305" s="22">
        <f t="shared" si="9"/>
        <v>1.61363636363639</v>
      </c>
      <c r="M305" s="36">
        <v>35</v>
      </c>
      <c r="N305" s="17" t="str" cm="1">
        <f t="array" ref="N305">_xlfn.IFS($M305&gt;0,"勝ち",$M305=0,"-",$M305&lt;0,"負け")</f>
        <v>勝ち</v>
      </c>
      <c r="O305" s="10"/>
      <c r="P305" s="2"/>
      <c r="Q305" s="2"/>
      <c r="R305" s="2"/>
    </row>
    <row r="306" spans="2:18">
      <c r="B306" s="2">
        <f t="shared" si="12"/>
        <v>292</v>
      </c>
      <c r="C306" s="13" t="s">
        <v>455</v>
      </c>
      <c r="D306" s="10" t="s">
        <v>10</v>
      </c>
      <c r="E306" s="25">
        <v>109.026</v>
      </c>
      <c r="F306" s="25">
        <v>108.806</v>
      </c>
      <c r="G306" s="25">
        <v>109.657</v>
      </c>
      <c r="H306" s="10"/>
      <c r="I306" s="30"/>
      <c r="J306" s="33">
        <f t="shared" si="7"/>
        <v>219.99999999999886</v>
      </c>
      <c r="K306" s="33">
        <f t="shared" si="8"/>
        <v>631.00000000000023</v>
      </c>
      <c r="L306" s="22">
        <f t="shared" si="9"/>
        <v>2.8681818181818342</v>
      </c>
      <c r="M306" s="36">
        <v>-220</v>
      </c>
      <c r="N306" s="17" t="str" cm="1">
        <f t="array" ref="N306">_xlfn.IFS($M306&gt;0,"勝ち",$M306=0,"-",$M306&lt;0,"負け")</f>
        <v>負け</v>
      </c>
      <c r="O306" s="10"/>
      <c r="P306" s="2"/>
      <c r="Q306" s="2"/>
      <c r="R306" s="2"/>
    </row>
    <row r="307" spans="2:18">
      <c r="B307" s="2">
        <f t="shared" si="12"/>
        <v>293</v>
      </c>
      <c r="C307" s="13" t="s">
        <v>456</v>
      </c>
      <c r="D307" s="10" t="s">
        <v>11</v>
      </c>
      <c r="E307" s="25">
        <v>108.84099999999999</v>
      </c>
      <c r="F307" s="25">
        <v>108.995</v>
      </c>
      <c r="G307" s="25">
        <v>108.633</v>
      </c>
      <c r="H307" s="10"/>
      <c r="I307" s="30"/>
      <c r="J307" s="33">
        <f t="shared" si="7"/>
        <v>154.00000000001057</v>
      </c>
      <c r="K307" s="33">
        <f t="shared" si="8"/>
        <v>207.99999999999841</v>
      </c>
      <c r="L307" s="22">
        <f t="shared" si="9"/>
        <v>1.3506493506492476</v>
      </c>
      <c r="M307" s="36">
        <v>208</v>
      </c>
      <c r="N307" s="17" t="str" cm="1">
        <f t="array" ref="N307">_xlfn.IFS($M307&gt;0,"勝ち",$M307=0,"-",$M307&lt;0,"負け")</f>
        <v>勝ち</v>
      </c>
      <c r="O307" s="10"/>
      <c r="P307" s="2"/>
      <c r="Q307" s="2"/>
      <c r="R307" s="2"/>
    </row>
    <row r="308" spans="2:18">
      <c r="B308" s="2">
        <f t="shared" si="12"/>
        <v>294</v>
      </c>
      <c r="C308" s="13" t="s">
        <v>457</v>
      </c>
      <c r="D308" s="10" t="s">
        <v>10</v>
      </c>
      <c r="E308" s="25">
        <v>109.057</v>
      </c>
      <c r="F308" s="25">
        <v>108.86499999999999</v>
      </c>
      <c r="G308" s="25">
        <v>109.297</v>
      </c>
      <c r="H308" s="10"/>
      <c r="I308" s="30"/>
      <c r="J308" s="33">
        <f t="shared" si="7"/>
        <v>192.00000000000728</v>
      </c>
      <c r="K308" s="33">
        <f t="shared" si="8"/>
        <v>239.99999999999488</v>
      </c>
      <c r="L308" s="22">
        <f t="shared" si="9"/>
        <v>1.2499999999999261</v>
      </c>
      <c r="M308" s="36">
        <v>240</v>
      </c>
      <c r="N308" s="17" t="str" cm="1">
        <f t="array" ref="N308">_xlfn.IFS($M308&gt;0,"勝ち",$M308=0,"-",$M308&lt;0,"負け")</f>
        <v>勝ち</v>
      </c>
      <c r="O308" s="10"/>
      <c r="P308" s="2"/>
      <c r="Q308" s="2"/>
      <c r="R308" s="2"/>
    </row>
    <row r="309" spans="2:18">
      <c r="B309" s="2">
        <f t="shared" si="12"/>
        <v>295</v>
      </c>
      <c r="C309" s="13" t="s">
        <v>458</v>
      </c>
      <c r="D309" s="10" t="s">
        <v>10</v>
      </c>
      <c r="E309" s="25">
        <v>109.376</v>
      </c>
      <c r="F309" s="25">
        <v>109.21</v>
      </c>
      <c r="G309" s="25">
        <v>109.622</v>
      </c>
      <c r="H309" s="10"/>
      <c r="I309" s="30"/>
      <c r="J309" s="33">
        <f t="shared" si="7"/>
        <v>166.00000000001103</v>
      </c>
      <c r="K309" s="33">
        <f t="shared" si="8"/>
        <v>245.99999999999511</v>
      </c>
      <c r="L309" s="22">
        <f t="shared" si="9"/>
        <v>1.4819277108432456</v>
      </c>
      <c r="M309" s="36">
        <v>246</v>
      </c>
      <c r="N309" s="17" t="str" cm="1">
        <f t="array" ref="N309">_xlfn.IFS($M309&gt;0,"勝ち",$M309=0,"-",$M309&lt;0,"負け")</f>
        <v>勝ち</v>
      </c>
      <c r="O309" s="10"/>
      <c r="P309" s="2"/>
      <c r="Q309" s="2"/>
      <c r="R309" s="2"/>
    </row>
    <row r="310" spans="2:18">
      <c r="B310" s="2">
        <f t="shared" si="12"/>
        <v>296</v>
      </c>
      <c r="C310" s="13" t="s">
        <v>459</v>
      </c>
      <c r="D310" s="10" t="s">
        <v>10</v>
      </c>
      <c r="E310" s="25">
        <v>109.949</v>
      </c>
      <c r="F310" s="25">
        <v>109.684</v>
      </c>
      <c r="G310" s="25">
        <v>110.46899999999999</v>
      </c>
      <c r="H310" s="10"/>
      <c r="I310" s="30"/>
      <c r="J310" s="33">
        <f t="shared" si="7"/>
        <v>265.00000000000057</v>
      </c>
      <c r="K310" s="33">
        <f t="shared" si="8"/>
        <v>519.99999999999602</v>
      </c>
      <c r="L310" s="22">
        <f t="shared" si="9"/>
        <v>1.9622641509433769</v>
      </c>
      <c r="M310" s="36">
        <v>-265</v>
      </c>
      <c r="N310" s="17" t="str" cm="1">
        <f t="array" ref="N310">_xlfn.IFS($M310&gt;0,"勝ち",$M310=0,"-",$M310&lt;0,"負け")</f>
        <v>負け</v>
      </c>
      <c r="O310" s="10"/>
      <c r="P310" s="2"/>
      <c r="Q310" s="2"/>
      <c r="R310" s="2"/>
    </row>
    <row r="311" spans="2:18">
      <c r="B311" s="2">
        <f t="shared" si="12"/>
        <v>297</v>
      </c>
      <c r="C311" s="13" t="s">
        <v>460</v>
      </c>
      <c r="D311" s="10" t="s">
        <v>11</v>
      </c>
      <c r="E311" s="25">
        <v>109.607</v>
      </c>
      <c r="F311" s="25">
        <v>109.798</v>
      </c>
      <c r="G311" s="25">
        <v>109.35899999999999</v>
      </c>
      <c r="H311" s="10"/>
      <c r="I311" s="30"/>
      <c r="J311" s="33">
        <f t="shared" si="7"/>
        <v>191.0000000000025</v>
      </c>
      <c r="K311" s="33">
        <f t="shared" si="8"/>
        <v>248.00000000000466</v>
      </c>
      <c r="L311" s="22">
        <f t="shared" si="9"/>
        <v>1.2984293193717351</v>
      </c>
      <c r="M311" s="36">
        <v>258</v>
      </c>
      <c r="N311" s="17" t="str" cm="1">
        <f t="array" ref="N311">_xlfn.IFS($M311&gt;0,"勝ち",$M311=0,"-",$M311&lt;0,"負け")</f>
        <v>勝ち</v>
      </c>
      <c r="O311" s="10"/>
      <c r="P311" s="2"/>
      <c r="Q311" s="2"/>
      <c r="R311" s="2"/>
    </row>
    <row r="312" spans="2:18">
      <c r="B312" s="2">
        <f t="shared" si="12"/>
        <v>298</v>
      </c>
      <c r="C312" s="13" t="s">
        <v>461</v>
      </c>
      <c r="D312" s="10" t="s">
        <v>11</v>
      </c>
      <c r="E312" s="25">
        <v>109.56100000000001</v>
      </c>
      <c r="F312" s="25">
        <v>109.71899999999999</v>
      </c>
      <c r="G312" s="25">
        <v>109.3691</v>
      </c>
      <c r="H312" s="10"/>
      <c r="I312" s="30"/>
      <c r="J312" s="33">
        <f t="shared" si="7"/>
        <v>157.99999999998704</v>
      </c>
      <c r="K312" s="33">
        <f t="shared" si="8"/>
        <v>191.90000000000396</v>
      </c>
      <c r="L312" s="22">
        <f t="shared" si="9"/>
        <v>1.2145569620254411</v>
      </c>
      <c r="M312" s="36">
        <v>192</v>
      </c>
      <c r="N312" s="17" t="str" cm="1">
        <f t="array" ref="N312">_xlfn.IFS($M312&gt;0,"勝ち",$M312=0,"-",$M312&lt;0,"負け")</f>
        <v>勝ち</v>
      </c>
      <c r="O312" s="10"/>
      <c r="P312" s="2"/>
      <c r="Q312" s="2"/>
      <c r="R312" s="2"/>
    </row>
    <row r="313" spans="2:18">
      <c r="B313" s="2">
        <f t="shared" si="12"/>
        <v>299</v>
      </c>
      <c r="C313" s="13" t="s">
        <v>462</v>
      </c>
      <c r="D313" s="10" t="s">
        <v>10</v>
      </c>
      <c r="E313" s="25">
        <v>109.652</v>
      </c>
      <c r="F313" s="25">
        <v>109.51300000000001</v>
      </c>
      <c r="G313" s="25">
        <v>109.833</v>
      </c>
      <c r="H313" s="10"/>
      <c r="I313" s="30"/>
      <c r="J313" s="33">
        <f t="shared" si="7"/>
        <v>138.99999999999579</v>
      </c>
      <c r="K313" s="33">
        <f t="shared" si="8"/>
        <v>180.99999999999739</v>
      </c>
      <c r="L313" s="22">
        <f t="shared" si="9"/>
        <v>1.3021582733813155</v>
      </c>
      <c r="M313" s="36">
        <v>181</v>
      </c>
      <c r="N313" s="17" t="str" cm="1">
        <f t="array" ref="N313">_xlfn.IFS($M313&gt;0,"勝ち",$M313=0,"-",$M313&lt;0,"負け")</f>
        <v>勝ち</v>
      </c>
      <c r="O313" s="10"/>
      <c r="P313" s="2"/>
      <c r="Q313" s="2"/>
      <c r="R313" s="2"/>
    </row>
    <row r="314" spans="2:18">
      <c r="B314" s="2">
        <f t="shared" si="12"/>
        <v>300</v>
      </c>
      <c r="C314" s="13" t="s">
        <v>463</v>
      </c>
      <c r="D314" s="10" t="s">
        <v>11</v>
      </c>
      <c r="E314" s="25">
        <v>109.292</v>
      </c>
      <c r="F314" s="25">
        <v>109.541</v>
      </c>
      <c r="G314" s="25">
        <v>109.04600000000001</v>
      </c>
      <c r="H314" s="10"/>
      <c r="I314" s="30"/>
      <c r="J314" s="33">
        <f t="shared" si="7"/>
        <v>248.99999999999523</v>
      </c>
      <c r="K314" s="33">
        <f t="shared" si="8"/>
        <v>245.99999999999511</v>
      </c>
      <c r="L314" s="22">
        <f t="shared" ref="L314:L322" si="13">IFERROR($K314/($K314-($K314-$J314)),"-")</f>
        <v>0.98795180722891496</v>
      </c>
      <c r="M314" s="36">
        <v>-249</v>
      </c>
      <c r="N314" s="17" t="str" cm="1">
        <f t="array" ref="N314">_xlfn.IFS($M314&gt;0,"勝ち",$M314=0,"-",$M314&lt;0,"負け")</f>
        <v>負け</v>
      </c>
      <c r="O314" s="10"/>
      <c r="P314" s="2"/>
      <c r="Q314" s="2"/>
      <c r="R314" s="2"/>
    </row>
    <row r="315" spans="2:18">
      <c r="B315" s="2">
        <f t="shared" si="12"/>
        <v>301</v>
      </c>
      <c r="C315" s="13" t="s">
        <v>464</v>
      </c>
      <c r="D315" s="10" t="s">
        <v>11</v>
      </c>
      <c r="E315" s="25">
        <v>109.486</v>
      </c>
      <c r="F315" s="25">
        <v>109.596</v>
      </c>
      <c r="G315" s="25">
        <v>109.27800000000001</v>
      </c>
      <c r="H315" s="10"/>
      <c r="I315" s="30"/>
      <c r="J315" s="33">
        <f t="shared" si="7"/>
        <v>109.99999999999943</v>
      </c>
      <c r="K315" s="33">
        <f t="shared" si="8"/>
        <v>207.99999999999841</v>
      </c>
      <c r="L315" s="22">
        <f t="shared" si="13"/>
        <v>1.8909090909090862</v>
      </c>
      <c r="M315" s="36">
        <v>-110</v>
      </c>
      <c r="N315" s="17" t="str" cm="1">
        <f t="array" ref="N315">_xlfn.IFS($M315&gt;0,"勝ち",$M315=0,"-",$M315&lt;0,"負け")</f>
        <v>負け</v>
      </c>
      <c r="O315" s="10"/>
      <c r="P315" s="2"/>
      <c r="Q315" s="2"/>
      <c r="R315" s="2"/>
    </row>
    <row r="316" spans="2:18">
      <c r="B316" s="2">
        <f t="shared" si="12"/>
        <v>302</v>
      </c>
      <c r="C316" s="13" t="s">
        <v>465</v>
      </c>
      <c r="D316" s="10" t="s">
        <v>10</v>
      </c>
      <c r="E316" s="25">
        <v>109.962</v>
      </c>
      <c r="F316" s="25">
        <v>109.84</v>
      </c>
      <c r="G316" s="25">
        <v>110.17400000000001</v>
      </c>
      <c r="H316" s="10"/>
      <c r="I316" s="30"/>
      <c r="J316" s="33">
        <f t="shared" ref="J316:J322" si="14">IF($F316="","-",ABS($E316-$F316)*1000)</f>
        <v>121.99999999999989</v>
      </c>
      <c r="K316" s="33">
        <f t="shared" ref="K316:K322" si="15">IF($G316="","-",ABS($E316-$G316)*1000)</f>
        <v>212.0000000000033</v>
      </c>
      <c r="L316" s="22">
        <f t="shared" si="13"/>
        <v>1.7377049180328155</v>
      </c>
      <c r="M316" s="36">
        <v>132</v>
      </c>
      <c r="N316" s="17" t="str" cm="1">
        <f t="array" ref="N316">_xlfn.IFS($M316&gt;0,"勝ち",$M316=0,"-",$M316&lt;0,"負け")</f>
        <v>勝ち</v>
      </c>
      <c r="O316" s="10"/>
      <c r="P316" s="2"/>
      <c r="Q316" s="2"/>
      <c r="R316" s="2"/>
    </row>
    <row r="317" spans="2:18">
      <c r="B317" s="2">
        <f t="shared" si="12"/>
        <v>303</v>
      </c>
      <c r="C317" s="13" t="s">
        <v>466</v>
      </c>
      <c r="D317" s="10" t="s">
        <v>11</v>
      </c>
      <c r="E317" s="25">
        <v>110.586</v>
      </c>
      <c r="F317" s="25">
        <v>110.78100000000001</v>
      </c>
      <c r="G317" s="25">
        <v>110.35899999999999</v>
      </c>
      <c r="H317" s="10"/>
      <c r="I317" s="30"/>
      <c r="J317" s="33">
        <f t="shared" si="14"/>
        <v>195.00000000000739</v>
      </c>
      <c r="K317" s="33">
        <f t="shared" si="15"/>
        <v>227.00000000000387</v>
      </c>
      <c r="L317" s="22">
        <f t="shared" si="13"/>
        <v>1.1641025641025398</v>
      </c>
      <c r="M317" s="36">
        <v>227</v>
      </c>
      <c r="N317" s="17" t="str" cm="1">
        <f t="array" ref="N317">_xlfn.IFS($M317&gt;0,"勝ち",$M317=0,"-",$M317&lt;0,"負け")</f>
        <v>勝ち</v>
      </c>
      <c r="O317" s="10"/>
      <c r="P317" s="2"/>
      <c r="Q317" s="2"/>
      <c r="R317" s="2"/>
    </row>
    <row r="318" spans="2:18">
      <c r="B318" s="2">
        <f t="shared" si="12"/>
        <v>304</v>
      </c>
      <c r="C318" s="13" t="s">
        <v>468</v>
      </c>
      <c r="D318" s="10" t="s">
        <v>11</v>
      </c>
      <c r="E318" s="25">
        <v>110.169</v>
      </c>
      <c r="F318" s="25">
        <v>110.34</v>
      </c>
      <c r="G318" s="25">
        <v>109.91800000000001</v>
      </c>
      <c r="H318" s="10"/>
      <c r="I318" s="30"/>
      <c r="J318" s="33">
        <f t="shared" si="14"/>
        <v>171.00000000000648</v>
      </c>
      <c r="K318" s="33">
        <f t="shared" si="15"/>
        <v>250.99999999999056</v>
      </c>
      <c r="L318" s="22">
        <f t="shared" si="13"/>
        <v>1.4678362573098307</v>
      </c>
      <c r="M318" s="36">
        <v>-171</v>
      </c>
      <c r="N318" s="17" t="str" cm="1">
        <f t="array" ref="N318">_xlfn.IFS($M318&gt;0,"勝ち",$M318=0,"-",$M318&lt;0,"負け")</f>
        <v>負け</v>
      </c>
      <c r="O318" s="10"/>
      <c r="P318" s="2" t="s">
        <v>467</v>
      </c>
      <c r="Q318" s="2"/>
      <c r="R318" s="2"/>
    </row>
    <row r="319" spans="2:18">
      <c r="B319" s="2">
        <f t="shared" si="12"/>
        <v>305</v>
      </c>
      <c r="C319" s="13" t="s">
        <v>469</v>
      </c>
      <c r="D319" s="10" t="s">
        <v>10</v>
      </c>
      <c r="E319" s="25">
        <v>110.455</v>
      </c>
      <c r="F319" s="25">
        <v>110.215</v>
      </c>
      <c r="G319" s="25">
        <v>110.733</v>
      </c>
      <c r="H319" s="10"/>
      <c r="I319" s="30"/>
      <c r="J319" s="33">
        <f t="shared" si="14"/>
        <v>239.99999999999488</v>
      </c>
      <c r="K319" s="33">
        <f t="shared" si="15"/>
        <v>278.0000000000058</v>
      </c>
      <c r="L319" s="22">
        <f t="shared" si="13"/>
        <v>1.1583333333333823</v>
      </c>
      <c r="M319" s="36">
        <v>278</v>
      </c>
      <c r="N319" s="17" t="str" cm="1">
        <f t="array" ref="N319">_xlfn.IFS($M319&gt;0,"勝ち",$M319=0,"-",$M319&lt;0,"負け")</f>
        <v>勝ち</v>
      </c>
      <c r="O319" s="10"/>
      <c r="P319" s="2"/>
      <c r="Q319" s="2"/>
      <c r="R319" s="2"/>
    </row>
    <row r="320" spans="2:18">
      <c r="B320" s="2">
        <f t="shared" si="12"/>
        <v>306</v>
      </c>
      <c r="C320" s="13" t="s">
        <v>470</v>
      </c>
      <c r="D320" s="10" t="s">
        <v>10</v>
      </c>
      <c r="E320" s="25">
        <v>110.843</v>
      </c>
      <c r="F320" s="25">
        <v>110.70099999999999</v>
      </c>
      <c r="G320" s="25">
        <v>110.968</v>
      </c>
      <c r="H320" s="10"/>
      <c r="I320" s="30"/>
      <c r="J320" s="33">
        <f t="shared" si="14"/>
        <v>142.00000000001012</v>
      </c>
      <c r="K320" s="33">
        <f t="shared" si="15"/>
        <v>125</v>
      </c>
      <c r="L320" s="22">
        <f t="shared" si="13"/>
        <v>0.88028169014078239</v>
      </c>
      <c r="M320" s="36">
        <v>124</v>
      </c>
      <c r="N320" s="17" t="str" cm="1">
        <f t="array" ref="N320">_xlfn.IFS($M320&gt;0,"勝ち",$M320=0,"-",$M320&lt;0,"負け")</f>
        <v>勝ち</v>
      </c>
      <c r="O320" s="10"/>
      <c r="P320" s="2"/>
      <c r="Q320" s="2"/>
      <c r="R320" s="2"/>
    </row>
    <row r="321" spans="2:18">
      <c r="B321" s="2">
        <f t="shared" si="12"/>
        <v>307</v>
      </c>
      <c r="C321" s="13" t="s">
        <v>471</v>
      </c>
      <c r="D321" s="10" t="s">
        <v>11</v>
      </c>
      <c r="E321" s="25">
        <v>110.71</v>
      </c>
      <c r="F321" s="25">
        <v>110.88500000000001</v>
      </c>
      <c r="G321" s="25">
        <v>110.517</v>
      </c>
      <c r="H321" s="10"/>
      <c r="I321" s="30"/>
      <c r="J321" s="33">
        <f t="shared" si="14"/>
        <v>175.00000000001137</v>
      </c>
      <c r="K321" s="33">
        <f t="shared" si="15"/>
        <v>192.99999999999784</v>
      </c>
      <c r="L321" s="22">
        <f t="shared" si="13"/>
        <v>1.1028571428570588</v>
      </c>
      <c r="M321" s="36">
        <v>-175</v>
      </c>
      <c r="N321" s="17" t="str" cm="1">
        <f t="array" ref="N321">_xlfn.IFS($M321&gt;0,"勝ち",$M321=0,"-",$M321&lt;0,"負け")</f>
        <v>負け</v>
      </c>
      <c r="O321" s="10"/>
      <c r="P321" s="2"/>
      <c r="Q321" s="2"/>
      <c r="R321" s="2"/>
    </row>
    <row r="322" spans="2:18">
      <c r="B322" s="2">
        <f t="shared" si="12"/>
        <v>308</v>
      </c>
      <c r="C322" s="13" t="s">
        <v>472</v>
      </c>
      <c r="D322" s="10" t="s">
        <v>11</v>
      </c>
      <c r="E322" s="25">
        <v>110.462</v>
      </c>
      <c r="F322" s="25">
        <v>110.65900000000001</v>
      </c>
      <c r="G322" s="25">
        <v>110.17100000000001</v>
      </c>
      <c r="H322" s="10"/>
      <c r="I322" s="30"/>
      <c r="J322" s="33">
        <f t="shared" si="14"/>
        <v>197.00000000000273</v>
      </c>
      <c r="K322" s="33">
        <f t="shared" si="15"/>
        <v>290.99999999999682</v>
      </c>
      <c r="L322" s="22">
        <f t="shared" si="13"/>
        <v>1.4771573604060548</v>
      </c>
      <c r="M322" s="36">
        <v>-197</v>
      </c>
      <c r="N322" s="17" t="str" cm="1">
        <f t="array" ref="N322">_xlfn.IFS($M322&gt;0,"勝ち",$M322=0,"-",$M322&lt;0,"負け")</f>
        <v>負け</v>
      </c>
      <c r="O322" s="10"/>
      <c r="P322" s="2"/>
      <c r="Q322" s="2"/>
      <c r="R322" s="2"/>
    </row>
    <row r="323" spans="2:18">
      <c r="B323" s="2">
        <f t="shared" si="12"/>
        <v>309</v>
      </c>
      <c r="C323" s="13" t="s">
        <v>473</v>
      </c>
      <c r="D323" s="10" t="s">
        <v>10</v>
      </c>
      <c r="E323" s="25">
        <v>110.57</v>
      </c>
      <c r="F323" s="25">
        <v>110.497</v>
      </c>
      <c r="G323" s="25">
        <v>110.69</v>
      </c>
      <c r="H323" s="10"/>
      <c r="I323" s="30"/>
      <c r="J323" s="33">
        <f t="shared" si="7"/>
        <v>72.999999999993292</v>
      </c>
      <c r="K323" s="33">
        <f t="shared" si="8"/>
        <v>120.00000000000455</v>
      </c>
      <c r="L323" s="22">
        <f t="shared" si="9"/>
        <v>1.6438356164385695</v>
      </c>
      <c r="M323" s="36">
        <v>-73</v>
      </c>
      <c r="N323" s="17" t="str" cm="1">
        <f t="array" ref="N323">_xlfn.IFS($M323&gt;0,"勝ち",$M323=0,"-",$M323&lt;0,"負け")</f>
        <v>負け</v>
      </c>
      <c r="O323" s="10"/>
      <c r="P323" s="2"/>
      <c r="Q323" s="2"/>
      <c r="R323" s="2"/>
    </row>
    <row r="324" spans="2:18">
      <c r="B324" s="2">
        <f t="shared" si="12"/>
        <v>310</v>
      </c>
      <c r="C324" s="13" t="s">
        <v>474</v>
      </c>
      <c r="D324" s="10" t="s">
        <v>10</v>
      </c>
      <c r="E324" s="25">
        <v>110.53400000000001</v>
      </c>
      <c r="F324" s="25">
        <v>110.43</v>
      </c>
      <c r="G324" s="25">
        <v>110.697</v>
      </c>
      <c r="H324" s="10"/>
      <c r="I324" s="30"/>
      <c r="J324" s="33">
        <f t="shared" si="7"/>
        <v>103.9999999999992</v>
      </c>
      <c r="K324" s="33">
        <f t="shared" si="8"/>
        <v>162.9999999999967</v>
      </c>
      <c r="L324" s="22">
        <f t="shared" si="9"/>
        <v>1.5673076923076725</v>
      </c>
      <c r="M324" s="36">
        <v>-104</v>
      </c>
      <c r="N324" s="17" t="str" cm="1">
        <f t="array" ref="N324">_xlfn.IFS($M324&gt;0,"勝ち",$M324=0,"-",$M324&lt;0,"負け")</f>
        <v>負け</v>
      </c>
      <c r="O324" s="10"/>
      <c r="P324" s="2" t="s">
        <v>436</v>
      </c>
      <c r="Q324" s="2"/>
      <c r="R324" s="2"/>
    </row>
    <row r="325" spans="2:18">
      <c r="B325" s="2">
        <f t="shared" si="12"/>
        <v>311</v>
      </c>
      <c r="C325" s="13" t="s">
        <v>475</v>
      </c>
      <c r="D325" s="10" t="s">
        <v>11</v>
      </c>
      <c r="E325" s="25">
        <v>110.789</v>
      </c>
      <c r="F325" s="25">
        <v>110.997</v>
      </c>
      <c r="G325" s="25">
        <v>110.49</v>
      </c>
      <c r="H325" s="10"/>
      <c r="I325" s="30"/>
      <c r="J325" s="33">
        <f t="shared" si="7"/>
        <v>207.99999999999841</v>
      </c>
      <c r="K325" s="33">
        <f t="shared" si="8"/>
        <v>299.00000000000659</v>
      </c>
      <c r="L325" s="22">
        <f t="shared" si="9"/>
        <v>1.4375000000000426</v>
      </c>
      <c r="M325" s="36">
        <v>144</v>
      </c>
      <c r="N325" s="17" t="str" cm="1">
        <f t="array" ref="N325">_xlfn.IFS($M325&gt;0,"勝ち",$M325=0,"-",$M325&lt;0,"負け")</f>
        <v>勝ち</v>
      </c>
      <c r="O325" s="10"/>
      <c r="P325" s="2"/>
      <c r="Q325" s="2"/>
      <c r="R325" s="2"/>
    </row>
    <row r="326" spans="2:18">
      <c r="B326" s="2">
        <f t="shared" si="12"/>
        <v>312</v>
      </c>
      <c r="C326" s="13" t="s">
        <v>476</v>
      </c>
      <c r="D326" s="10" t="s">
        <v>11</v>
      </c>
      <c r="E326" s="25">
        <v>110.48399999999999</v>
      </c>
      <c r="F326" s="25">
        <v>110.717</v>
      </c>
      <c r="G326" s="25">
        <v>109.971</v>
      </c>
      <c r="H326" s="10"/>
      <c r="I326" s="30"/>
      <c r="J326" s="33">
        <f t="shared" si="7"/>
        <v>233.00000000000409</v>
      </c>
      <c r="K326" s="33">
        <f t="shared" si="8"/>
        <v>512.99999999999102</v>
      </c>
      <c r="L326" s="22">
        <f t="shared" si="9"/>
        <v>2.2017167381973475</v>
      </c>
      <c r="M326" s="36">
        <v>513</v>
      </c>
      <c r="N326" s="17" t="str" cm="1">
        <f t="array" ref="N326">_xlfn.IFS($M326&gt;0,"勝ち",$M326=0,"-",$M326&lt;0,"負け")</f>
        <v>勝ち</v>
      </c>
      <c r="O326" s="10"/>
      <c r="P326" s="2"/>
      <c r="Q326" s="2"/>
      <c r="R326" s="2"/>
    </row>
    <row r="327" spans="2:18">
      <c r="B327" s="2">
        <f t="shared" si="12"/>
        <v>313</v>
      </c>
      <c r="C327" s="13" t="s">
        <v>477</v>
      </c>
      <c r="D327" s="10" t="s">
        <v>10</v>
      </c>
      <c r="E327" s="25">
        <v>109.959</v>
      </c>
      <c r="F327" s="25">
        <v>109.735</v>
      </c>
      <c r="G327" s="25">
        <v>110.35</v>
      </c>
      <c r="H327" s="10"/>
      <c r="I327" s="30"/>
      <c r="J327" s="33">
        <f t="shared" si="7"/>
        <v>224.00000000000375</v>
      </c>
      <c r="K327" s="33">
        <f t="shared" si="8"/>
        <v>390.99999999999113</v>
      </c>
      <c r="L327" s="22">
        <f t="shared" si="9"/>
        <v>1.7455357142856454</v>
      </c>
      <c r="M327" s="36">
        <v>391</v>
      </c>
      <c r="N327" s="17" t="str" cm="1">
        <f t="array" ref="N327">_xlfn.IFS($M327&gt;0,"勝ち",$M327=0,"-",$M327&lt;0,"負け")</f>
        <v>勝ち</v>
      </c>
      <c r="O327" s="10"/>
      <c r="P327" s="2" t="s">
        <v>478</v>
      </c>
      <c r="Q327" s="2"/>
      <c r="R327" s="2"/>
    </row>
    <row r="328" spans="2:18">
      <c r="B328" s="2">
        <f t="shared" si="12"/>
        <v>314</v>
      </c>
      <c r="C328" s="13" t="s">
        <v>479</v>
      </c>
      <c r="D328" s="10" t="s">
        <v>11</v>
      </c>
      <c r="E328" s="25">
        <v>109.80200000000001</v>
      </c>
      <c r="F328" s="25">
        <v>109.90300000000001</v>
      </c>
      <c r="G328" s="25">
        <v>109.607</v>
      </c>
      <c r="H328" s="10"/>
      <c r="I328" s="30"/>
      <c r="J328" s="33">
        <f t="shared" si="7"/>
        <v>100.99999999999909</v>
      </c>
      <c r="K328" s="33">
        <f t="shared" si="8"/>
        <v>195.00000000000739</v>
      </c>
      <c r="L328" s="22">
        <f t="shared" si="9"/>
        <v>1.9306930693070212</v>
      </c>
      <c r="M328" s="36">
        <v>-101</v>
      </c>
      <c r="N328" s="17" t="str" cm="1">
        <f t="array" ref="N328">_xlfn.IFS($M328&gt;0,"勝ち",$M328=0,"-",$M328&lt;0,"負け")</f>
        <v>負け</v>
      </c>
      <c r="O328" s="10"/>
      <c r="P328" s="2"/>
      <c r="Q328" s="2"/>
      <c r="R328" s="2"/>
    </row>
    <row r="329" spans="2:18">
      <c r="B329" s="2">
        <f t="shared" si="12"/>
        <v>315</v>
      </c>
      <c r="C329" s="13" t="s">
        <v>480</v>
      </c>
      <c r="D329" s="10" t="s">
        <v>10</v>
      </c>
      <c r="E329" s="25">
        <v>110.229</v>
      </c>
      <c r="F329" s="25">
        <v>110.05</v>
      </c>
      <c r="G329" s="25">
        <v>110.496</v>
      </c>
      <c r="H329" s="10"/>
      <c r="I329" s="30"/>
      <c r="J329" s="33">
        <f t="shared" ref="J329:J373" si="16">IF($F329="","-",ABS($E329-$F329)*1000)</f>
        <v>179.00000000000205</v>
      </c>
      <c r="K329" s="33">
        <f t="shared" ref="K329:K373" si="17">IF($G329="","-",ABS($E329-$G329)*1000)</f>
        <v>266.99999999999591</v>
      </c>
      <c r="L329" s="22">
        <f t="shared" ref="L329:L373" si="18">IFERROR($K329/($K329-($K329-$J329)),"-")</f>
        <v>1.4916201117318038</v>
      </c>
      <c r="M329" s="36">
        <v>-179</v>
      </c>
      <c r="N329" s="17" t="str" cm="1">
        <f t="array" ref="N329">_xlfn.IFS($M329&gt;0,"勝ち",$M329=0,"-",$M329&lt;0,"負け")</f>
        <v>負け</v>
      </c>
      <c r="O329" s="10"/>
      <c r="P329" s="2"/>
      <c r="Q329" s="2"/>
      <c r="R329" s="2"/>
    </row>
    <row r="330" spans="2:18">
      <c r="B330" s="2">
        <f t="shared" si="12"/>
        <v>316</v>
      </c>
      <c r="C330" s="13" t="s">
        <v>481</v>
      </c>
      <c r="D330" s="10" t="s">
        <v>11</v>
      </c>
      <c r="E330" s="25">
        <v>109.386</v>
      </c>
      <c r="F330" s="25">
        <v>109.63</v>
      </c>
      <c r="G330" s="25">
        <v>108.631</v>
      </c>
      <c r="H330" s="10"/>
      <c r="I330" s="30"/>
      <c r="J330" s="33">
        <f t="shared" si="16"/>
        <v>243.99999999999977</v>
      </c>
      <c r="K330" s="33">
        <f t="shared" si="17"/>
        <v>754.99999999999545</v>
      </c>
      <c r="L330" s="22">
        <f t="shared" si="18"/>
        <v>3.0942622950819514</v>
      </c>
      <c r="M330" s="36">
        <v>-244</v>
      </c>
      <c r="N330" s="17" t="str" cm="1">
        <f t="array" ref="N330">_xlfn.IFS($M330&gt;0,"勝ち",$M330=0,"-",$M330&lt;0,"負け")</f>
        <v>負け</v>
      </c>
      <c r="O330" s="10"/>
      <c r="P330" s="2"/>
      <c r="Q330" s="2"/>
      <c r="R330" s="2"/>
    </row>
    <row r="331" spans="2:18">
      <c r="B331" s="2">
        <f t="shared" si="12"/>
        <v>317</v>
      </c>
      <c r="C331" s="13" t="s">
        <v>482</v>
      </c>
      <c r="D331" s="10" t="s">
        <v>11</v>
      </c>
      <c r="E331" s="25">
        <v>110.22199999999999</v>
      </c>
      <c r="F331" s="25">
        <v>110.49</v>
      </c>
      <c r="G331" s="25">
        <v>109.678</v>
      </c>
      <c r="H331" s="10"/>
      <c r="I331" s="30"/>
      <c r="J331" s="33">
        <f t="shared" si="16"/>
        <v>268.00000000000068</v>
      </c>
      <c r="K331" s="33">
        <f t="shared" si="17"/>
        <v>543.99999999999693</v>
      </c>
      <c r="L331" s="22">
        <f t="shared" si="18"/>
        <v>2.0298507462686399</v>
      </c>
      <c r="M331" s="36">
        <v>544</v>
      </c>
      <c r="N331" s="17" t="str" cm="1">
        <f t="array" ref="N331">_xlfn.IFS($M331&gt;0,"勝ち",$M331=0,"-",$M331&lt;0,"負け")</f>
        <v>勝ち</v>
      </c>
      <c r="O331" s="10"/>
      <c r="P331" s="2"/>
      <c r="Q331" s="2"/>
      <c r="R331" s="2"/>
    </row>
    <row r="332" spans="2:18">
      <c r="B332" s="2">
        <f t="shared" si="12"/>
        <v>318</v>
      </c>
      <c r="C332" s="13" t="s">
        <v>483</v>
      </c>
      <c r="D332" s="10" t="s">
        <v>10</v>
      </c>
      <c r="E332" s="25">
        <v>109.854</v>
      </c>
      <c r="F332" s="25">
        <v>109.66800000000001</v>
      </c>
      <c r="G332" s="25">
        <v>110.161</v>
      </c>
      <c r="H332" s="10"/>
      <c r="I332" s="30"/>
      <c r="J332" s="33">
        <f t="shared" si="16"/>
        <v>185.99999999999284</v>
      </c>
      <c r="K332" s="33">
        <f t="shared" si="17"/>
        <v>307.00000000000216</v>
      </c>
      <c r="L332" s="22">
        <f t="shared" si="18"/>
        <v>1.6505376344086773</v>
      </c>
      <c r="M332" s="36">
        <v>-186</v>
      </c>
      <c r="N332" s="17" t="str" cm="1">
        <f t="array" ref="N332">_xlfn.IFS($M332&gt;0,"勝ち",$M332=0,"-",$M332&lt;0,"負け")</f>
        <v>負け</v>
      </c>
      <c r="O332" s="10"/>
      <c r="P332" s="2"/>
      <c r="Q332" s="2"/>
      <c r="R332" s="2"/>
    </row>
    <row r="333" spans="2:18">
      <c r="B333" s="2">
        <f t="shared" si="12"/>
        <v>319</v>
      </c>
      <c r="C333" s="13" t="s">
        <v>484</v>
      </c>
      <c r="D333" s="10" t="s">
        <v>10</v>
      </c>
      <c r="E333" s="25">
        <v>109.61799999999999</v>
      </c>
      <c r="F333" s="25">
        <v>109.38</v>
      </c>
      <c r="G333" s="25">
        <v>110.16500000000001</v>
      </c>
      <c r="H333" s="10"/>
      <c r="I333" s="30"/>
      <c r="J333" s="33">
        <f t="shared" si="16"/>
        <v>237.99999999999955</v>
      </c>
      <c r="K333" s="33">
        <f t="shared" si="17"/>
        <v>547.00000000001125</v>
      </c>
      <c r="L333" s="22">
        <f t="shared" si="18"/>
        <v>2.2983193277311442</v>
      </c>
      <c r="M333" s="36">
        <v>0</v>
      </c>
      <c r="N333" s="17" t="str" cm="1">
        <f t="array" ref="N333">_xlfn.IFS($M333&gt;0,"勝ち",$M333=0,"-",$M333&lt;0,"負け")</f>
        <v>-</v>
      </c>
      <c r="O333" s="10"/>
      <c r="P333" s="2"/>
      <c r="Q333" s="2"/>
      <c r="R333" s="2"/>
    </row>
    <row r="334" spans="2:18">
      <c r="B334" s="2">
        <f t="shared" si="12"/>
        <v>320</v>
      </c>
      <c r="C334" s="13" t="s">
        <v>485</v>
      </c>
      <c r="D334" s="10" t="s">
        <v>11</v>
      </c>
      <c r="E334" s="25">
        <v>109.2</v>
      </c>
      <c r="F334" s="25">
        <v>109.28</v>
      </c>
      <c r="G334" s="25">
        <v>109.095</v>
      </c>
      <c r="H334" s="10"/>
      <c r="I334" s="30"/>
      <c r="J334" s="33">
        <f t="shared" si="16"/>
        <v>79.999999999998295</v>
      </c>
      <c r="K334" s="33">
        <f t="shared" si="17"/>
        <v>105.00000000000398</v>
      </c>
      <c r="L334" s="22">
        <f t="shared" si="18"/>
        <v>1.3125000000000777</v>
      </c>
      <c r="M334" s="36">
        <v>35</v>
      </c>
      <c r="N334" s="17" t="str" cm="1">
        <f t="array" ref="N334">_xlfn.IFS($M334&gt;0,"勝ち",$M334=0,"-",$M334&lt;0,"負け")</f>
        <v>勝ち</v>
      </c>
      <c r="O334" s="10"/>
      <c r="P334" s="2"/>
      <c r="Q334" s="2"/>
      <c r="R334" s="2"/>
    </row>
    <row r="335" spans="2:18">
      <c r="B335" s="2">
        <f t="shared" si="12"/>
        <v>321</v>
      </c>
      <c r="C335" s="13" t="s">
        <v>486</v>
      </c>
      <c r="D335" s="10" t="s">
        <v>10</v>
      </c>
      <c r="E335" s="25">
        <v>110.33</v>
      </c>
      <c r="F335" s="25">
        <v>110.205</v>
      </c>
      <c r="G335" s="25">
        <v>110.55</v>
      </c>
      <c r="H335" s="10"/>
      <c r="I335" s="30"/>
      <c r="J335" s="33">
        <f t="shared" si="16"/>
        <v>125</v>
      </c>
      <c r="K335" s="33">
        <f t="shared" si="17"/>
        <v>219.99999999999886</v>
      </c>
      <c r="L335" s="22">
        <f t="shared" si="18"/>
        <v>1.7599999999999909</v>
      </c>
      <c r="M335" s="36">
        <v>-125</v>
      </c>
      <c r="N335" s="17" t="str" cm="1">
        <f t="array" ref="N335">_xlfn.IFS($M335&gt;0,"勝ち",$M335=0,"-",$M335&lt;0,"負け")</f>
        <v>負け</v>
      </c>
      <c r="O335" s="10"/>
      <c r="P335" s="2" t="s">
        <v>436</v>
      </c>
      <c r="Q335" s="2"/>
      <c r="R335" s="2"/>
    </row>
    <row r="336" spans="2:18">
      <c r="B336" s="2">
        <f t="shared" si="12"/>
        <v>322</v>
      </c>
      <c r="C336" s="13" t="s">
        <v>487</v>
      </c>
      <c r="D336" s="10" t="s">
        <v>11</v>
      </c>
      <c r="E336" s="25">
        <v>110.373</v>
      </c>
      <c r="F336" s="25">
        <v>110.60299999999999</v>
      </c>
      <c r="G336" s="25">
        <v>110.065</v>
      </c>
      <c r="H336" s="10"/>
      <c r="I336" s="30"/>
      <c r="J336" s="33">
        <f t="shared" si="16"/>
        <v>229.99999999998977</v>
      </c>
      <c r="K336" s="33">
        <f t="shared" si="17"/>
        <v>308.00000000000693</v>
      </c>
      <c r="L336" s="22">
        <f t="shared" si="18"/>
        <v>1.3391304347826984</v>
      </c>
      <c r="M336" s="36">
        <v>308</v>
      </c>
      <c r="N336" s="17" t="str" cm="1">
        <f t="array" ref="N336">_xlfn.IFS($M336&gt;0,"勝ち",$M336=0,"-",$M336&lt;0,"負け")</f>
        <v>勝ち</v>
      </c>
      <c r="O336" s="10"/>
      <c r="P336" s="2"/>
      <c r="Q336" s="2"/>
      <c r="R336" s="2"/>
    </row>
    <row r="337" spans="2:18">
      <c r="B337" s="2">
        <f t="shared" si="12"/>
        <v>323</v>
      </c>
      <c r="C337" s="13" t="s">
        <v>488</v>
      </c>
      <c r="D337" s="10" t="s">
        <v>10</v>
      </c>
      <c r="E337" s="25">
        <v>109.613</v>
      </c>
      <c r="F337" s="25">
        <v>109.404</v>
      </c>
      <c r="G337" s="25">
        <v>109.989</v>
      </c>
      <c r="H337" s="10"/>
      <c r="I337" s="30"/>
      <c r="J337" s="33">
        <f t="shared" si="16"/>
        <v>209.00000000000318</v>
      </c>
      <c r="K337" s="33">
        <f t="shared" si="17"/>
        <v>376.00000000000477</v>
      </c>
      <c r="L337" s="22">
        <f t="shared" si="18"/>
        <v>1.7990430622009523</v>
      </c>
      <c r="M337" s="36">
        <v>376</v>
      </c>
      <c r="N337" s="17" t="str" cm="1">
        <f t="array" ref="N337">_xlfn.IFS($M337&gt;0,"勝ち",$M337=0,"-",$M337&lt;0,"負け")</f>
        <v>勝ち</v>
      </c>
      <c r="O337" s="10"/>
      <c r="P337" s="2"/>
      <c r="Q337" s="2"/>
      <c r="R337" s="2"/>
    </row>
    <row r="338" spans="2:18">
      <c r="B338" s="2">
        <f t="shared" si="12"/>
        <v>324</v>
      </c>
      <c r="C338" s="13" t="s">
        <v>489</v>
      </c>
      <c r="D338" s="10" t="s">
        <v>11</v>
      </c>
      <c r="E338" s="25">
        <v>109.572</v>
      </c>
      <c r="F338" s="25">
        <v>109.761</v>
      </c>
      <c r="G338" s="25">
        <v>109.20399999999999</v>
      </c>
      <c r="H338" s="10"/>
      <c r="I338" s="30"/>
      <c r="J338" s="33">
        <f t="shared" si="16"/>
        <v>188.99999999999295</v>
      </c>
      <c r="K338" s="33">
        <f t="shared" si="17"/>
        <v>368.00000000000921</v>
      </c>
      <c r="L338" s="22">
        <f t="shared" si="18"/>
        <v>1.9470899470900684</v>
      </c>
      <c r="M338" s="36">
        <v>-189</v>
      </c>
      <c r="N338" s="17" t="str" cm="1">
        <f t="array" ref="N338">_xlfn.IFS($M338&gt;0,"勝ち",$M338=0,"-",$M338&lt;0,"負け")</f>
        <v>負け</v>
      </c>
      <c r="O338" s="10"/>
      <c r="P338" s="2"/>
      <c r="Q338" s="2"/>
      <c r="R338" s="2"/>
    </row>
    <row r="339" spans="2:18">
      <c r="B339" s="2">
        <f t="shared" si="12"/>
        <v>325</v>
      </c>
      <c r="C339" s="13" t="s">
        <v>490</v>
      </c>
      <c r="D339" s="10" t="s">
        <v>10</v>
      </c>
      <c r="E339" s="25">
        <v>109.855</v>
      </c>
      <c r="F339" s="25">
        <v>109.68</v>
      </c>
      <c r="G339" s="25">
        <v>110.111</v>
      </c>
      <c r="H339" s="10"/>
      <c r="I339" s="30"/>
      <c r="J339" s="33">
        <f t="shared" si="16"/>
        <v>174.99999999999716</v>
      </c>
      <c r="K339" s="33">
        <f t="shared" si="17"/>
        <v>256.00000000000023</v>
      </c>
      <c r="L339" s="22">
        <f t="shared" si="18"/>
        <v>1.4628571428571679</v>
      </c>
      <c r="M339" s="36">
        <v>-175</v>
      </c>
      <c r="N339" s="17" t="str" cm="1">
        <f t="array" ref="N339">_xlfn.IFS($M339&gt;0,"勝ち",$M339=0,"-",$M339&lt;0,"負け")</f>
        <v>負け</v>
      </c>
      <c r="O339" s="10"/>
      <c r="P339" s="2"/>
      <c r="Q339" s="2"/>
      <c r="R339" s="2"/>
    </row>
    <row r="340" spans="2:18">
      <c r="B340" s="2">
        <f t="shared" si="12"/>
        <v>326</v>
      </c>
      <c r="C340" s="13" t="s">
        <v>491</v>
      </c>
      <c r="D340" s="10" t="s">
        <v>10</v>
      </c>
      <c r="E340" s="25">
        <v>109.879</v>
      </c>
      <c r="F340" s="25">
        <v>109.652</v>
      </c>
      <c r="G340" s="25">
        <v>110.158</v>
      </c>
      <c r="H340" s="10"/>
      <c r="I340" s="30"/>
      <c r="J340" s="33">
        <f t="shared" si="16"/>
        <v>227.00000000000387</v>
      </c>
      <c r="K340" s="33">
        <f t="shared" si="17"/>
        <v>278.99999999999636</v>
      </c>
      <c r="L340" s="22">
        <f t="shared" si="18"/>
        <v>1.2290748898678046</v>
      </c>
      <c r="M340" s="36">
        <v>-227</v>
      </c>
      <c r="N340" s="17" t="str" cm="1">
        <f t="array" ref="N340">_xlfn.IFS($M340&gt;0,"勝ち",$M340=0,"-",$M340&lt;0,"負け")</f>
        <v>負け</v>
      </c>
      <c r="O340" s="10"/>
      <c r="P340" s="2"/>
      <c r="Q340" s="2"/>
      <c r="R340" s="2"/>
    </row>
    <row r="341" spans="2:18">
      <c r="B341" s="2">
        <f t="shared" si="12"/>
        <v>327</v>
      </c>
      <c r="C341" s="13" t="s">
        <v>492</v>
      </c>
      <c r="D341" s="10" t="s">
        <v>11</v>
      </c>
      <c r="E341" s="25">
        <v>109.655</v>
      </c>
      <c r="F341" s="25">
        <v>109.898</v>
      </c>
      <c r="G341" s="25">
        <v>109.218</v>
      </c>
      <c r="H341" s="10"/>
      <c r="I341" s="30"/>
      <c r="J341" s="33">
        <f t="shared" si="16"/>
        <v>242.999999999995</v>
      </c>
      <c r="K341" s="33">
        <f t="shared" si="17"/>
        <v>436.99999999999761</v>
      </c>
      <c r="L341" s="22">
        <f t="shared" si="18"/>
        <v>1.7983539094650478</v>
      </c>
      <c r="M341" s="36">
        <v>-243</v>
      </c>
      <c r="N341" s="17" t="str" cm="1">
        <f t="array" ref="N341">_xlfn.IFS($M341&gt;0,"勝ち",$M341=0,"-",$M341&lt;0,"負け")</f>
        <v>負け</v>
      </c>
      <c r="O341" s="10"/>
      <c r="P341" s="2"/>
      <c r="Q341" s="2"/>
      <c r="R341" s="2"/>
    </row>
    <row r="342" spans="2:18">
      <c r="B342" s="2">
        <f t="shared" si="12"/>
        <v>328</v>
      </c>
      <c r="C342" s="13" t="s">
        <v>493</v>
      </c>
      <c r="D342" s="10" t="s">
        <v>11</v>
      </c>
      <c r="E342" s="25">
        <v>109.93300000000001</v>
      </c>
      <c r="F342" s="25">
        <v>110.125</v>
      </c>
      <c r="G342" s="25">
        <v>109.59099999999999</v>
      </c>
      <c r="H342" s="10"/>
      <c r="I342" s="30"/>
      <c r="J342" s="33">
        <f t="shared" si="16"/>
        <v>191.99999999999307</v>
      </c>
      <c r="K342" s="33">
        <f t="shared" si="17"/>
        <v>342.00000000001296</v>
      </c>
      <c r="L342" s="22">
        <f t="shared" si="18"/>
        <v>1.7812500000001319</v>
      </c>
      <c r="M342" s="36">
        <v>-192</v>
      </c>
      <c r="N342" s="17" t="str" cm="1">
        <f t="array" ref="N342">_xlfn.IFS($M342&gt;0,"勝ち",$M342=0,"-",$M342&lt;0,"負け")</f>
        <v>負け</v>
      </c>
      <c r="O342" s="10"/>
      <c r="P342" s="2" t="s">
        <v>436</v>
      </c>
      <c r="Q342" s="2"/>
      <c r="R342" s="2"/>
    </row>
    <row r="343" spans="2:18">
      <c r="B343" s="2">
        <f t="shared" si="12"/>
        <v>329</v>
      </c>
      <c r="C343" s="13" t="s">
        <v>494</v>
      </c>
      <c r="D343" s="10" t="s">
        <v>11</v>
      </c>
      <c r="E343" s="25">
        <v>110.1</v>
      </c>
      <c r="F343" s="25">
        <v>110.23609999999999</v>
      </c>
      <c r="G343" s="25">
        <v>109.94</v>
      </c>
      <c r="H343" s="10"/>
      <c r="I343" s="30"/>
      <c r="J343" s="33">
        <f t="shared" si="16"/>
        <v>136.099999999999</v>
      </c>
      <c r="K343" s="33">
        <f t="shared" si="17"/>
        <v>159.99999999999659</v>
      </c>
      <c r="L343" s="22">
        <f t="shared" si="18"/>
        <v>1.1756061719323863</v>
      </c>
      <c r="M343" s="36">
        <v>-136</v>
      </c>
      <c r="N343" s="17" t="str" cm="1">
        <f t="array" ref="N343">_xlfn.IFS($M343&gt;0,"勝ち",$M343=0,"-",$M343&lt;0,"負け")</f>
        <v>負け</v>
      </c>
      <c r="O343" s="10"/>
      <c r="P343" s="2"/>
      <c r="Q343" s="2"/>
      <c r="R343" s="2"/>
    </row>
    <row r="344" spans="2:18">
      <c r="B344" s="2">
        <f t="shared" si="12"/>
        <v>330</v>
      </c>
      <c r="C344" s="13" t="s">
        <v>495</v>
      </c>
      <c r="D344" s="10" t="s">
        <v>11</v>
      </c>
      <c r="E344" s="25">
        <v>109.96899999999999</v>
      </c>
      <c r="F344" s="25">
        <v>110.07899999999999</v>
      </c>
      <c r="G344" s="25">
        <v>109.754</v>
      </c>
      <c r="H344" s="10"/>
      <c r="I344" s="30"/>
      <c r="J344" s="33">
        <f t="shared" si="16"/>
        <v>109.99999999999943</v>
      </c>
      <c r="K344" s="33">
        <f t="shared" si="17"/>
        <v>214.9999999999892</v>
      </c>
      <c r="L344" s="22">
        <f t="shared" si="18"/>
        <v>1.9545454545453664</v>
      </c>
      <c r="M344" s="36">
        <v>65</v>
      </c>
      <c r="N344" s="17" t="str" cm="1">
        <f t="array" ref="N344">_xlfn.IFS($M344&gt;0,"勝ち",$M344=0,"-",$M344&lt;0,"負け")</f>
        <v>勝ち</v>
      </c>
      <c r="O344" s="10"/>
      <c r="P344" s="2"/>
      <c r="Q344" s="2"/>
      <c r="R344" s="2"/>
    </row>
    <row r="345" spans="2:18">
      <c r="B345" s="2">
        <f t="shared" si="12"/>
        <v>331</v>
      </c>
      <c r="C345" s="13" t="s">
        <v>496</v>
      </c>
      <c r="D345" s="10" t="s">
        <v>11</v>
      </c>
      <c r="E345" s="25">
        <v>109.886</v>
      </c>
      <c r="F345" s="25">
        <v>110.086</v>
      </c>
      <c r="G345" s="25">
        <v>109.523</v>
      </c>
      <c r="H345" s="10"/>
      <c r="I345" s="30"/>
      <c r="J345" s="33">
        <f t="shared" si="16"/>
        <v>200.00000000000284</v>
      </c>
      <c r="K345" s="33">
        <f t="shared" si="17"/>
        <v>362.99999999999955</v>
      </c>
      <c r="L345" s="22">
        <f t="shared" si="18"/>
        <v>1.814999999999972</v>
      </c>
      <c r="M345" s="36">
        <v>-200</v>
      </c>
      <c r="N345" s="17" t="str" cm="1">
        <f t="array" ref="N345">_xlfn.IFS($M345&gt;0,"勝ち",$M345=0,"-",$M345&lt;0,"負け")</f>
        <v>負け</v>
      </c>
      <c r="O345" s="10"/>
      <c r="P345" s="2"/>
      <c r="Q345" s="2"/>
      <c r="R345" s="2"/>
    </row>
    <row r="346" spans="2:18">
      <c r="B346" s="2">
        <f t="shared" si="12"/>
        <v>332</v>
      </c>
      <c r="C346" s="13" t="s">
        <v>497</v>
      </c>
      <c r="D346" s="10" t="s">
        <v>10</v>
      </c>
      <c r="E346" s="25">
        <v>110.32</v>
      </c>
      <c r="F346" s="25">
        <v>110.124</v>
      </c>
      <c r="G346" s="25">
        <v>110.65900000000001</v>
      </c>
      <c r="H346" s="10"/>
      <c r="I346" s="30"/>
      <c r="J346" s="33">
        <f t="shared" si="16"/>
        <v>195.99999999999795</v>
      </c>
      <c r="K346" s="33">
        <f t="shared" si="17"/>
        <v>339.00000000001285</v>
      </c>
      <c r="L346" s="22">
        <f t="shared" si="18"/>
        <v>1.7295918367347776</v>
      </c>
      <c r="M346" s="36">
        <v>-196</v>
      </c>
      <c r="N346" s="17" t="str" cm="1">
        <f t="array" ref="N346">_xlfn.IFS($M346&gt;0,"勝ち",$M346=0,"-",$M346&lt;0,"負け")</f>
        <v>負け</v>
      </c>
      <c r="O346" s="10"/>
      <c r="P346" s="2"/>
      <c r="Q346" s="2"/>
      <c r="R346" s="2"/>
    </row>
    <row r="347" spans="2:18">
      <c r="B347" s="2">
        <f t="shared" si="12"/>
        <v>333</v>
      </c>
      <c r="C347" s="13" t="s">
        <v>498</v>
      </c>
      <c r="D347" s="10" t="s">
        <v>10</v>
      </c>
      <c r="E347" s="25">
        <v>110.91200000000001</v>
      </c>
      <c r="F347" s="25">
        <v>110.509</v>
      </c>
      <c r="G347" s="25">
        <v>111.449</v>
      </c>
      <c r="H347" s="10"/>
      <c r="I347" s="30"/>
      <c r="J347" s="33">
        <f t="shared" si="16"/>
        <v>403.0000000000058</v>
      </c>
      <c r="K347" s="33">
        <f t="shared" si="17"/>
        <v>536.99999999999193</v>
      </c>
      <c r="L347" s="22">
        <f t="shared" si="18"/>
        <v>1.3325062034739061</v>
      </c>
      <c r="M347" s="36">
        <v>537</v>
      </c>
      <c r="N347" s="17" t="str" cm="1">
        <f t="array" ref="N347">_xlfn.IFS($M347&gt;0,"勝ち",$M347=0,"-",$M347&lt;0,"負け")</f>
        <v>勝ち</v>
      </c>
      <c r="O347" s="10"/>
      <c r="P347" s="2"/>
      <c r="Q347" s="2"/>
      <c r="R347" s="2"/>
    </row>
    <row r="348" spans="2:18">
      <c r="B348" s="2">
        <f t="shared" si="12"/>
        <v>334</v>
      </c>
      <c r="C348" s="13" t="s">
        <v>499</v>
      </c>
      <c r="D348" s="10" t="s">
        <v>10</v>
      </c>
      <c r="E348" s="25">
        <v>111.831</v>
      </c>
      <c r="F348" s="25">
        <v>111.60599999999999</v>
      </c>
      <c r="G348" s="25">
        <v>112.05800000000001</v>
      </c>
      <c r="H348" s="10"/>
      <c r="I348" s="30"/>
      <c r="J348" s="33">
        <f t="shared" si="16"/>
        <v>225.00000000000853</v>
      </c>
      <c r="K348" s="33">
        <f t="shared" si="17"/>
        <v>227.00000000000387</v>
      </c>
      <c r="L348" s="22">
        <f t="shared" si="18"/>
        <v>1.0088888888888679</v>
      </c>
      <c r="M348" s="36">
        <v>227</v>
      </c>
      <c r="N348" s="17" t="str" cm="1">
        <f t="array" ref="N348">_xlfn.IFS($M348&gt;0,"勝ち",$M348=0,"-",$M348&lt;0,"負け")</f>
        <v>勝ち</v>
      </c>
      <c r="O348" s="10"/>
      <c r="P348" s="2"/>
      <c r="Q348" s="2"/>
      <c r="R348" s="2"/>
    </row>
    <row r="349" spans="2:18">
      <c r="B349" s="2">
        <f t="shared" si="12"/>
        <v>335</v>
      </c>
      <c r="C349" s="13" t="s">
        <v>500</v>
      </c>
      <c r="D349" s="10" t="s">
        <v>10</v>
      </c>
      <c r="E349" s="25">
        <v>111.372</v>
      </c>
      <c r="F349" s="25">
        <v>111.20399999999999</v>
      </c>
      <c r="G349" s="25">
        <v>111.593</v>
      </c>
      <c r="H349" s="10"/>
      <c r="I349" s="30"/>
      <c r="J349" s="33">
        <f t="shared" si="16"/>
        <v>168.00000000000637</v>
      </c>
      <c r="K349" s="33">
        <f t="shared" si="17"/>
        <v>221.00000000000364</v>
      </c>
      <c r="L349" s="22">
        <f t="shared" si="18"/>
        <v>1.3154761904761623</v>
      </c>
      <c r="M349" s="36">
        <v>125</v>
      </c>
      <c r="N349" s="17" t="str" cm="1">
        <f t="array" ref="N349">_xlfn.IFS($M349&gt;0,"勝ち",$M349=0,"-",$M349&lt;0,"負け")</f>
        <v>勝ち</v>
      </c>
      <c r="O349" s="10"/>
      <c r="P349" s="2"/>
      <c r="Q349" s="2"/>
      <c r="R349" s="2"/>
    </row>
    <row r="350" spans="2:18">
      <c r="B350" s="2">
        <f t="shared" si="12"/>
        <v>336</v>
      </c>
      <c r="C350" s="13" t="s">
        <v>501</v>
      </c>
      <c r="D350" s="10" t="s">
        <v>10</v>
      </c>
      <c r="E350" s="25">
        <v>111.52200000000001</v>
      </c>
      <c r="F350" s="25">
        <v>111.378</v>
      </c>
      <c r="G350" s="25">
        <v>111.70399999999999</v>
      </c>
      <c r="H350" s="10"/>
      <c r="I350" s="30"/>
      <c r="J350" s="33">
        <f t="shared" si="16"/>
        <v>144.00000000000546</v>
      </c>
      <c r="K350" s="33">
        <f t="shared" si="17"/>
        <v>181.99999999998795</v>
      </c>
      <c r="L350" s="22">
        <f t="shared" si="18"/>
        <v>1.2638888888887574</v>
      </c>
      <c r="M350" s="36">
        <v>93</v>
      </c>
      <c r="N350" s="17" t="str" cm="1">
        <f t="array" ref="N350">_xlfn.IFS($M350&gt;0,"勝ち",$M350=0,"-",$M350&lt;0,"負け")</f>
        <v>勝ち</v>
      </c>
      <c r="O350" s="10"/>
      <c r="P350" s="2"/>
      <c r="Q350" s="2"/>
      <c r="R350" s="2"/>
    </row>
    <row r="351" spans="2:18">
      <c r="B351" s="2">
        <f t="shared" si="12"/>
        <v>337</v>
      </c>
      <c r="C351" s="13" t="s">
        <v>502</v>
      </c>
      <c r="D351" s="10" t="s">
        <v>10</v>
      </c>
      <c r="E351" s="25">
        <v>113.54900000000001</v>
      </c>
      <c r="F351" s="25">
        <v>113.184</v>
      </c>
      <c r="G351" s="25">
        <v>113.917</v>
      </c>
      <c r="H351" s="10"/>
      <c r="I351" s="30"/>
      <c r="J351" s="33">
        <f t="shared" si="16"/>
        <v>365.00000000000909</v>
      </c>
      <c r="K351" s="33">
        <f t="shared" si="17"/>
        <v>367.999999999995</v>
      </c>
      <c r="L351" s="22">
        <f t="shared" si="18"/>
        <v>1.008219178082153</v>
      </c>
      <c r="M351" s="36">
        <v>0</v>
      </c>
      <c r="N351" s="17" t="str" cm="1">
        <f t="array" ref="N351">_xlfn.IFS($M351&gt;0,"勝ち",$M351=0,"-",$M351&lt;0,"負け")</f>
        <v>-</v>
      </c>
      <c r="O351" s="10"/>
      <c r="P351" s="2" t="s">
        <v>503</v>
      </c>
      <c r="Q351" s="2"/>
      <c r="R351" s="2"/>
    </row>
    <row r="352" spans="2:18">
      <c r="B352" s="2">
        <f t="shared" si="12"/>
        <v>338</v>
      </c>
      <c r="C352" s="13" t="s">
        <v>504</v>
      </c>
      <c r="D352" s="10" t="s">
        <v>11</v>
      </c>
      <c r="E352" s="25">
        <v>114.11</v>
      </c>
      <c r="F352" s="25">
        <v>114.371</v>
      </c>
      <c r="G352" s="25">
        <v>113.396</v>
      </c>
      <c r="H352" s="10"/>
      <c r="I352" s="30"/>
      <c r="J352" s="33">
        <f t="shared" si="16"/>
        <v>260.99999999999568</v>
      </c>
      <c r="K352" s="33">
        <f t="shared" si="17"/>
        <v>713.99999999999864</v>
      </c>
      <c r="L352" s="22">
        <f t="shared" si="18"/>
        <v>2.7356321839080859</v>
      </c>
      <c r="M352" s="36">
        <v>-261</v>
      </c>
      <c r="N352" s="17" t="str" cm="1">
        <f t="array" ref="N352">_xlfn.IFS($M352&gt;0,"勝ち",$M352=0,"-",$M352&lt;0,"負け")</f>
        <v>負け</v>
      </c>
      <c r="O352" s="10"/>
      <c r="P352" s="2"/>
      <c r="Q352" s="2"/>
      <c r="R352" s="2"/>
    </row>
    <row r="353" spans="2:18">
      <c r="B353" s="2">
        <f t="shared" si="12"/>
        <v>339</v>
      </c>
      <c r="C353" s="13" t="s">
        <v>505</v>
      </c>
      <c r="D353" s="10" t="s">
        <v>11</v>
      </c>
      <c r="E353" s="25">
        <v>113.967</v>
      </c>
      <c r="F353" s="25">
        <v>114.20699999999999</v>
      </c>
      <c r="G353" s="25">
        <v>113.53100000000001</v>
      </c>
      <c r="H353" s="10"/>
      <c r="I353" s="30"/>
      <c r="J353" s="33">
        <f t="shared" si="16"/>
        <v>239.99999999999488</v>
      </c>
      <c r="K353" s="33">
        <f t="shared" si="17"/>
        <v>435.99999999999284</v>
      </c>
      <c r="L353" s="22">
        <f t="shared" si="18"/>
        <v>1.8166666666666755</v>
      </c>
      <c r="M353" s="36">
        <v>-240</v>
      </c>
      <c r="N353" s="17" t="str" cm="1">
        <f t="array" ref="N353">_xlfn.IFS($M353&gt;0,"勝ち",$M353=0,"-",$M353&lt;0,"負け")</f>
        <v>負け</v>
      </c>
      <c r="O353" s="10"/>
      <c r="P353" s="2" t="s">
        <v>506</v>
      </c>
      <c r="Q353" s="2"/>
      <c r="R353" s="2"/>
    </row>
    <row r="354" spans="2:18">
      <c r="B354" s="2">
        <f t="shared" si="12"/>
        <v>340</v>
      </c>
      <c r="C354" s="13" t="s">
        <v>508</v>
      </c>
      <c r="D354" s="10" t="s">
        <v>10</v>
      </c>
      <c r="E354" s="25">
        <v>114.497</v>
      </c>
      <c r="F354" s="25">
        <v>114.289</v>
      </c>
      <c r="G354" s="25">
        <v>114.952</v>
      </c>
      <c r="H354" s="10"/>
      <c r="I354" s="30"/>
      <c r="J354" s="33">
        <f t="shared" si="16"/>
        <v>207.99999999999841</v>
      </c>
      <c r="K354" s="33">
        <f t="shared" si="17"/>
        <v>454.99999999999829</v>
      </c>
      <c r="L354" s="22">
        <f t="shared" si="18"/>
        <v>2.1875000000000084</v>
      </c>
      <c r="M354" s="36">
        <v>-208</v>
      </c>
      <c r="N354" s="17" t="str" cm="1">
        <f t="array" ref="N354">_xlfn.IFS($M354&gt;0,"勝ち",$M354=0,"-",$M354&lt;0,"負け")</f>
        <v>負け</v>
      </c>
      <c r="O354" s="10"/>
      <c r="P354" s="2" t="s">
        <v>507</v>
      </c>
      <c r="Q354" s="2"/>
      <c r="R354" s="2"/>
    </row>
    <row r="355" spans="2:18">
      <c r="B355" s="2">
        <f t="shared" si="12"/>
        <v>341</v>
      </c>
      <c r="C355" s="13" t="s">
        <v>509</v>
      </c>
      <c r="D355" s="10" t="s">
        <v>11</v>
      </c>
      <c r="E355" s="25">
        <v>113.745</v>
      </c>
      <c r="F355" s="25">
        <v>114.02800000000001</v>
      </c>
      <c r="G355" s="25">
        <v>113.36199999999999</v>
      </c>
      <c r="H355" s="10"/>
      <c r="I355" s="30"/>
      <c r="J355" s="33">
        <f t="shared" si="16"/>
        <v>283.00000000000125</v>
      </c>
      <c r="K355" s="33">
        <f t="shared" si="17"/>
        <v>383.00000000000978</v>
      </c>
      <c r="L355" s="22">
        <f t="shared" si="18"/>
        <v>1.3533568904593924</v>
      </c>
      <c r="M355" s="36">
        <v>-283</v>
      </c>
      <c r="N355" s="17" t="str" cm="1">
        <f t="array" ref="N355">_xlfn.IFS($M355&gt;0,"勝ち",$M355=0,"-",$M355&lt;0,"負け")</f>
        <v>負け</v>
      </c>
      <c r="O355" s="10"/>
      <c r="P355" s="2"/>
      <c r="Q355" s="2"/>
      <c r="R355" s="2"/>
    </row>
    <row r="356" spans="2:18">
      <c r="B356" s="2">
        <f t="shared" si="12"/>
        <v>342</v>
      </c>
      <c r="C356" s="13" t="s">
        <v>510</v>
      </c>
      <c r="D356" s="10" t="s">
        <v>11</v>
      </c>
      <c r="E356" s="25">
        <v>113.964</v>
      </c>
      <c r="F356" s="25">
        <v>114.11799999999999</v>
      </c>
      <c r="G356" s="25">
        <v>113.58499999999999</v>
      </c>
      <c r="H356" s="10"/>
      <c r="I356" s="30"/>
      <c r="J356" s="33">
        <f t="shared" si="16"/>
        <v>153.99999999999636</v>
      </c>
      <c r="K356" s="33">
        <f t="shared" si="17"/>
        <v>379.00000000000489</v>
      </c>
      <c r="L356" s="22">
        <f t="shared" si="18"/>
        <v>2.4610389610390508</v>
      </c>
      <c r="M356" s="36">
        <v>379</v>
      </c>
      <c r="N356" s="17" t="str" cm="1">
        <f t="array" ref="N356">_xlfn.IFS($M356&gt;0,"勝ち",$M356=0,"-",$M356&lt;0,"負け")</f>
        <v>勝ち</v>
      </c>
      <c r="O356" s="10"/>
      <c r="P356" s="2"/>
      <c r="Q356" s="2"/>
      <c r="R356" s="2"/>
    </row>
    <row r="357" spans="2:18">
      <c r="B357" s="2">
        <f t="shared" si="12"/>
        <v>343</v>
      </c>
      <c r="C357" s="13" t="s">
        <v>511</v>
      </c>
      <c r="D357" s="10" t="s">
        <v>11</v>
      </c>
      <c r="E357" s="25">
        <v>113.65600000000001</v>
      </c>
      <c r="F357" s="25">
        <v>113.81699999999999</v>
      </c>
      <c r="G357" s="25">
        <v>113.43</v>
      </c>
      <c r="H357" s="10"/>
      <c r="I357" s="30"/>
      <c r="J357" s="33">
        <f t="shared" si="16"/>
        <v>160.99999999998715</v>
      </c>
      <c r="K357" s="33">
        <f t="shared" si="17"/>
        <v>225.99999999999909</v>
      </c>
      <c r="L357" s="22">
        <f t="shared" si="18"/>
        <v>1.4037267080746405</v>
      </c>
      <c r="M357" s="36">
        <v>226</v>
      </c>
      <c r="N357" s="17" t="str" cm="1">
        <f t="array" ref="N357">_xlfn.IFS($M357&gt;0,"勝ち",$M357=0,"-",$M357&lt;0,"負け")</f>
        <v>勝ち</v>
      </c>
      <c r="O357" s="10"/>
      <c r="P357" s="2"/>
      <c r="Q357" s="2"/>
      <c r="R357" s="2"/>
    </row>
    <row r="358" spans="2:18">
      <c r="B358" s="2">
        <f t="shared" si="12"/>
        <v>344</v>
      </c>
      <c r="C358" s="13" t="s">
        <v>512</v>
      </c>
      <c r="D358" s="10" t="s">
        <v>10</v>
      </c>
      <c r="E358" s="25">
        <v>113.837</v>
      </c>
      <c r="F358" s="25">
        <v>113.714</v>
      </c>
      <c r="G358" s="25">
        <v>113.99299999999999</v>
      </c>
      <c r="H358" s="10"/>
      <c r="I358" s="30"/>
      <c r="J358" s="33">
        <f t="shared" si="16"/>
        <v>123.00000000000466</v>
      </c>
      <c r="K358" s="33">
        <f t="shared" si="17"/>
        <v>155.9999999999917</v>
      </c>
      <c r="L358" s="22">
        <f t="shared" si="18"/>
        <v>1.2682926829267138</v>
      </c>
      <c r="M358" s="36">
        <v>-123</v>
      </c>
      <c r="N358" s="17" t="str" cm="1">
        <f t="array" ref="N358">_xlfn.IFS($M358&gt;0,"勝ち",$M358=0,"-",$M358&lt;0,"負け")</f>
        <v>負け</v>
      </c>
      <c r="O358" s="10"/>
      <c r="P358" s="2"/>
      <c r="Q358" s="2"/>
      <c r="R358" s="2"/>
    </row>
    <row r="359" spans="2:18">
      <c r="B359" s="2">
        <f t="shared" si="12"/>
        <v>345</v>
      </c>
      <c r="C359" s="13" t="s">
        <v>513</v>
      </c>
      <c r="D359" s="10" t="s">
        <v>10</v>
      </c>
      <c r="E359" s="25">
        <v>114.19199999999999</v>
      </c>
      <c r="F359" s="25">
        <v>114.00700000000001</v>
      </c>
      <c r="G359" s="25">
        <v>114.514</v>
      </c>
      <c r="H359" s="10"/>
      <c r="I359" s="30"/>
      <c r="J359" s="33">
        <f t="shared" si="16"/>
        <v>184.99999999998806</v>
      </c>
      <c r="K359" s="33">
        <f t="shared" si="17"/>
        <v>322.00000000000273</v>
      </c>
      <c r="L359" s="22">
        <f t="shared" si="18"/>
        <v>1.7405405405406675</v>
      </c>
      <c r="M359" s="36">
        <v>-185</v>
      </c>
      <c r="N359" s="17" t="str" cm="1">
        <f t="array" ref="N359">_xlfn.IFS($M359&gt;0,"勝ち",$M359=0,"-",$M359&lt;0,"負け")</f>
        <v>負け</v>
      </c>
      <c r="O359" s="10"/>
      <c r="P359" s="2"/>
      <c r="Q359" s="2"/>
      <c r="R359" s="2"/>
    </row>
    <row r="360" spans="2:18">
      <c r="B360" s="2">
        <f t="shared" si="12"/>
        <v>346</v>
      </c>
      <c r="C360" s="13" t="s">
        <v>515</v>
      </c>
      <c r="D360" s="10" t="s">
        <v>11</v>
      </c>
      <c r="E360" s="25">
        <v>114.056</v>
      </c>
      <c r="F360" s="25">
        <v>114.364</v>
      </c>
      <c r="G360" s="25">
        <v>113.566</v>
      </c>
      <c r="H360" s="10"/>
      <c r="I360" s="30"/>
      <c r="J360" s="33">
        <f t="shared" si="16"/>
        <v>308.00000000000693</v>
      </c>
      <c r="K360" s="33">
        <f t="shared" si="17"/>
        <v>489.99999999999488</v>
      </c>
      <c r="L360" s="22">
        <f t="shared" si="18"/>
        <v>1.5909090909090384</v>
      </c>
      <c r="M360" s="36">
        <v>490</v>
      </c>
      <c r="N360" s="17" t="str" cm="1">
        <f t="array" ref="N360">_xlfn.IFS($M360&gt;0,"勝ち",$M360=0,"-",$M360&lt;0,"負け")</f>
        <v>勝ち</v>
      </c>
      <c r="O360" s="10"/>
      <c r="P360" s="2" t="s">
        <v>514</v>
      </c>
      <c r="Q360" s="2"/>
      <c r="R360" s="2"/>
    </row>
    <row r="361" spans="2:18">
      <c r="B361" s="2">
        <f t="shared" si="12"/>
        <v>347</v>
      </c>
      <c r="C361" s="13" t="s">
        <v>516</v>
      </c>
      <c r="D361" s="10" t="s">
        <v>11</v>
      </c>
      <c r="E361" s="25">
        <v>113.19</v>
      </c>
      <c r="F361" s="25">
        <v>113.65</v>
      </c>
      <c r="G361" s="25">
        <v>112.343</v>
      </c>
      <c r="H361" s="10"/>
      <c r="I361" s="30"/>
      <c r="J361" s="33">
        <f t="shared" si="16"/>
        <v>460.00000000000796</v>
      </c>
      <c r="K361" s="33">
        <f t="shared" si="17"/>
        <v>846.9999999999942</v>
      </c>
      <c r="L361" s="22">
        <f t="shared" si="18"/>
        <v>1.8413043478260425</v>
      </c>
      <c r="M361" s="36">
        <v>0</v>
      </c>
      <c r="N361" s="17" t="str" cm="1">
        <f t="array" ref="N361">_xlfn.IFS($M361&gt;0,"勝ち",$M361=0,"-",$M361&lt;0,"負け")</f>
        <v>-</v>
      </c>
      <c r="O361" s="10"/>
      <c r="P361" s="2" t="s">
        <v>517</v>
      </c>
      <c r="Q361" s="2"/>
      <c r="R361" s="2"/>
    </row>
    <row r="362" spans="2:18">
      <c r="B362" s="2">
        <f t="shared" si="12"/>
        <v>348</v>
      </c>
      <c r="C362" s="13" t="s">
        <v>519</v>
      </c>
      <c r="D362" s="10" t="s">
        <v>11</v>
      </c>
      <c r="E362" s="25">
        <v>114.545</v>
      </c>
      <c r="F362" s="25">
        <v>114.995</v>
      </c>
      <c r="G362" s="25">
        <v>113.91800000000001</v>
      </c>
      <c r="H362" s="10"/>
      <c r="I362" s="30"/>
      <c r="J362" s="33">
        <f t="shared" si="16"/>
        <v>450.00000000000284</v>
      </c>
      <c r="K362" s="33">
        <f t="shared" si="17"/>
        <v>626.99999999999534</v>
      </c>
      <c r="L362" s="22">
        <f t="shared" si="18"/>
        <v>1.3933333333333142</v>
      </c>
      <c r="M362" s="36">
        <v>627</v>
      </c>
      <c r="N362" s="17" t="str" cm="1">
        <f t="array" ref="N362">_xlfn.IFS($M362&gt;0,"勝ち",$M362=0,"-",$M362&lt;0,"負け")</f>
        <v>勝ち</v>
      </c>
      <c r="O362" s="10"/>
      <c r="P362" s="2" t="s">
        <v>518</v>
      </c>
      <c r="Q362" s="2"/>
      <c r="R362" s="2"/>
    </row>
    <row r="363" spans="2:18">
      <c r="B363" s="2">
        <f t="shared" si="12"/>
        <v>349</v>
      </c>
      <c r="C363" s="13" t="s">
        <v>520</v>
      </c>
      <c r="D363" s="10" t="s">
        <v>10</v>
      </c>
      <c r="E363" s="25">
        <v>114.19199999999999</v>
      </c>
      <c r="F363" s="25">
        <v>114.092</v>
      </c>
      <c r="G363" s="25">
        <v>114.38800000000001</v>
      </c>
      <c r="H363" s="10"/>
      <c r="I363" s="30"/>
      <c r="J363" s="33">
        <f t="shared" si="16"/>
        <v>99.999999999994316</v>
      </c>
      <c r="K363" s="33">
        <f t="shared" si="17"/>
        <v>196.00000000001216</v>
      </c>
      <c r="L363" s="22">
        <f t="shared" si="18"/>
        <v>1.9600000000002331</v>
      </c>
      <c r="M363" s="36">
        <v>-100</v>
      </c>
      <c r="N363" s="17" t="str" cm="1">
        <f t="array" ref="N363">_xlfn.IFS($M363&gt;0,"勝ち",$M363=0,"-",$M363&lt;0,"負け")</f>
        <v>負け</v>
      </c>
      <c r="O363" s="10"/>
      <c r="P363" s="2"/>
      <c r="Q363" s="2"/>
      <c r="R363" s="2"/>
    </row>
    <row r="364" spans="2:18">
      <c r="B364" s="2">
        <f t="shared" si="12"/>
        <v>350</v>
      </c>
      <c r="C364" s="13" t="s">
        <v>521</v>
      </c>
      <c r="D364" s="10" t="s">
        <v>10</v>
      </c>
      <c r="E364" s="25">
        <v>115.071</v>
      </c>
      <c r="F364" s="25">
        <v>114.715</v>
      </c>
      <c r="G364" s="25">
        <v>116.06699999999999</v>
      </c>
      <c r="H364" s="10"/>
      <c r="I364" s="30"/>
      <c r="J364" s="33">
        <f t="shared" si="16"/>
        <v>355.99999999999454</v>
      </c>
      <c r="K364" s="33">
        <f t="shared" si="17"/>
        <v>995.99999999999511</v>
      </c>
      <c r="L364" s="22">
        <f t="shared" si="18"/>
        <v>2.7977528089887933</v>
      </c>
      <c r="M364" s="36">
        <v>0</v>
      </c>
      <c r="N364" s="17" t="str" cm="1">
        <f t="array" ref="N364">_xlfn.IFS($M364&gt;0,"勝ち",$M364=0,"-",$M364&lt;0,"負け")</f>
        <v>-</v>
      </c>
      <c r="O364" s="10"/>
      <c r="P364" s="2"/>
      <c r="Q364" s="2"/>
      <c r="R364" s="2"/>
    </row>
    <row r="365" spans="2:18">
      <c r="B365" s="2">
        <f t="shared" si="12"/>
        <v>351</v>
      </c>
      <c r="C365" s="13" t="s">
        <v>522</v>
      </c>
      <c r="D365" s="10" t="s">
        <v>11</v>
      </c>
      <c r="E365" s="25">
        <v>113.023</v>
      </c>
      <c r="F365" s="25">
        <v>113.221</v>
      </c>
      <c r="G365" s="25">
        <v>112.777</v>
      </c>
      <c r="H365" s="10"/>
      <c r="I365" s="30"/>
      <c r="J365" s="33">
        <f t="shared" si="16"/>
        <v>198.0000000000075</v>
      </c>
      <c r="K365" s="33">
        <f t="shared" si="17"/>
        <v>245.99999999999511</v>
      </c>
      <c r="L365" s="22">
        <f t="shared" si="18"/>
        <v>1.2424242424241707</v>
      </c>
      <c r="M365" s="36">
        <v>-198</v>
      </c>
      <c r="N365" s="17" t="str" cm="1">
        <f t="array" ref="N365">_xlfn.IFS($M365&gt;0,"勝ち",$M365=0,"-",$M365&lt;0,"負け")</f>
        <v>負け</v>
      </c>
      <c r="O365" s="10"/>
      <c r="P365" s="2"/>
      <c r="Q365" s="2"/>
      <c r="R365" s="2"/>
    </row>
    <row r="366" spans="2:18">
      <c r="B366" s="2">
        <f t="shared" si="12"/>
        <v>352</v>
      </c>
      <c r="C366" s="13" t="s">
        <v>523</v>
      </c>
      <c r="D366" s="10" t="s">
        <v>11</v>
      </c>
      <c r="E366" s="25">
        <v>113.27</v>
      </c>
      <c r="F366" s="25">
        <v>113.459</v>
      </c>
      <c r="G366" s="25">
        <v>112.86199999999999</v>
      </c>
      <c r="H366" s="10"/>
      <c r="I366" s="30"/>
      <c r="J366" s="33">
        <f t="shared" si="16"/>
        <v>189.00000000000716</v>
      </c>
      <c r="K366" s="33">
        <f t="shared" si="17"/>
        <v>408.00000000000125</v>
      </c>
      <c r="L366" s="22">
        <f t="shared" si="18"/>
        <v>2.1587301587300836</v>
      </c>
      <c r="M366" s="36">
        <v>-189</v>
      </c>
      <c r="N366" s="17" t="str" cm="1">
        <f t="array" ref="N366">_xlfn.IFS($M366&gt;0,"勝ち",$M366=0,"-",$M366&lt;0,"負け")</f>
        <v>負け</v>
      </c>
      <c r="O366" s="10"/>
      <c r="P366" s="2"/>
      <c r="Q366" s="2"/>
      <c r="R366" s="2"/>
    </row>
    <row r="367" spans="2:18">
      <c r="B367" s="2">
        <f t="shared" si="12"/>
        <v>353</v>
      </c>
      <c r="C367" s="13" t="s">
        <v>524</v>
      </c>
      <c r="D367" s="10" t="s">
        <v>10</v>
      </c>
      <c r="E367" s="25">
        <v>113.71299999999999</v>
      </c>
      <c r="F367" s="25">
        <v>113.572</v>
      </c>
      <c r="G367" s="25">
        <v>113.916</v>
      </c>
      <c r="H367" s="10"/>
      <c r="I367" s="30"/>
      <c r="J367" s="33">
        <f t="shared" si="16"/>
        <v>140.99999999999113</v>
      </c>
      <c r="K367" s="33">
        <f t="shared" si="17"/>
        <v>203.00000000000296</v>
      </c>
      <c r="L367" s="22">
        <f t="shared" si="18"/>
        <v>1.439716312056849</v>
      </c>
      <c r="M367" s="36">
        <v>-141</v>
      </c>
      <c r="N367" s="17" t="str" cm="1">
        <f t="array" ref="N367">_xlfn.IFS($M367&gt;0,"勝ち",$M367=0,"-",$M367&lt;0,"負け")</f>
        <v>負け</v>
      </c>
      <c r="O367" s="10"/>
      <c r="P367" s="2"/>
      <c r="Q367" s="2"/>
      <c r="R367" s="2"/>
    </row>
    <row r="368" spans="2:18">
      <c r="B368" s="2">
        <f t="shared" si="12"/>
        <v>354</v>
      </c>
      <c r="C368" s="13" t="s">
        <v>525</v>
      </c>
      <c r="D368" s="10" t="s">
        <v>10</v>
      </c>
      <c r="E368" s="25">
        <v>114.971</v>
      </c>
      <c r="F368" s="25">
        <v>114.71599999999999</v>
      </c>
      <c r="G368" s="25">
        <v>115.319</v>
      </c>
      <c r="H368" s="10"/>
      <c r="I368" s="30"/>
      <c r="J368" s="33">
        <f t="shared" si="16"/>
        <v>255.00000000000966</v>
      </c>
      <c r="K368" s="33">
        <f t="shared" si="17"/>
        <v>347.99999999999898</v>
      </c>
      <c r="L368" s="22">
        <f t="shared" si="18"/>
        <v>1.3647058823528855</v>
      </c>
      <c r="M368" s="36">
        <v>-255</v>
      </c>
      <c r="N368" s="17" t="str" cm="1">
        <f t="array" ref="N368">_xlfn.IFS($M368&gt;0,"勝ち",$M368=0,"-",$M368&lt;0,"負け")</f>
        <v>負け</v>
      </c>
      <c r="O368" s="10"/>
      <c r="P368" s="2"/>
      <c r="Q368" s="2"/>
      <c r="R368" s="2"/>
    </row>
    <row r="369" spans="2:18">
      <c r="B369" s="2">
        <f t="shared" si="12"/>
        <v>355</v>
      </c>
      <c r="C369" s="13" t="s">
        <v>527</v>
      </c>
      <c r="D369" s="10" t="s">
        <v>10</v>
      </c>
      <c r="E369" s="25">
        <v>115.096</v>
      </c>
      <c r="F369" s="25">
        <v>114.94</v>
      </c>
      <c r="G369" s="25">
        <v>115.532</v>
      </c>
      <c r="H369" s="10"/>
      <c r="I369" s="30"/>
      <c r="J369" s="33">
        <f t="shared" si="16"/>
        <v>156.00000000000591</v>
      </c>
      <c r="K369" s="33">
        <f t="shared" si="17"/>
        <v>435.99999999999284</v>
      </c>
      <c r="L369" s="22">
        <f t="shared" si="18"/>
        <v>2.7948717948716428</v>
      </c>
      <c r="M369" s="36">
        <v>436</v>
      </c>
      <c r="N369" s="17" t="str" cm="1">
        <f t="array" ref="N369">_xlfn.IFS($M369&gt;0,"勝ち",$M369=0,"-",$M369&lt;0,"負け")</f>
        <v>勝ち</v>
      </c>
      <c r="O369" s="10"/>
      <c r="P369" s="49" t="s">
        <v>526</v>
      </c>
      <c r="Q369" s="2"/>
      <c r="R369" s="2"/>
    </row>
    <row r="370" spans="2:18">
      <c r="B370" s="2">
        <f t="shared" si="12"/>
        <v>356</v>
      </c>
      <c r="C370" s="13" t="s">
        <v>529</v>
      </c>
      <c r="D370" s="10" t="s">
        <v>11</v>
      </c>
      <c r="E370" s="25">
        <v>116.056</v>
      </c>
      <c r="F370" s="25">
        <v>116.205</v>
      </c>
      <c r="G370" s="25">
        <v>115.72</v>
      </c>
      <c r="H370" s="10"/>
      <c r="I370" s="30"/>
      <c r="J370" s="33">
        <f t="shared" si="16"/>
        <v>149.00000000000091</v>
      </c>
      <c r="K370" s="33">
        <f t="shared" si="17"/>
        <v>335.99999999999852</v>
      </c>
      <c r="L370" s="22">
        <f t="shared" si="18"/>
        <v>2.2550335570469562</v>
      </c>
      <c r="M370" s="36">
        <v>336</v>
      </c>
      <c r="N370" s="17" t="str" cm="1">
        <f t="array" ref="N370">_xlfn.IFS($M370&gt;0,"勝ち",$M370=0,"-",$M370&lt;0,"負け")</f>
        <v>勝ち</v>
      </c>
      <c r="O370" s="10"/>
      <c r="P370" s="49" t="s">
        <v>528</v>
      </c>
      <c r="Q370" s="2"/>
      <c r="R370" s="2"/>
    </row>
    <row r="371" spans="2:18">
      <c r="B371" s="2">
        <f t="shared" si="12"/>
        <v>357</v>
      </c>
      <c r="C371" s="13" t="s">
        <v>531</v>
      </c>
      <c r="D371" s="10" t="s">
        <v>11</v>
      </c>
      <c r="E371" s="25">
        <v>115.286</v>
      </c>
      <c r="F371" s="25">
        <v>115.09699999999999</v>
      </c>
      <c r="G371" s="25">
        <v>115.708</v>
      </c>
      <c r="H371" s="10"/>
      <c r="I371" s="30"/>
      <c r="J371" s="33">
        <f t="shared" si="16"/>
        <v>189.00000000000716</v>
      </c>
      <c r="K371" s="33">
        <f t="shared" si="17"/>
        <v>421.99999999999704</v>
      </c>
      <c r="L371" s="22">
        <f t="shared" si="18"/>
        <v>2.2328042328041326</v>
      </c>
      <c r="M371" s="36">
        <v>-189</v>
      </c>
      <c r="N371" s="17" t="str" cm="1">
        <f t="array" ref="N371">_xlfn.IFS($M371&gt;0,"勝ち",$M371=0,"-",$M371&lt;0,"負け")</f>
        <v>負け</v>
      </c>
      <c r="O371" s="10"/>
      <c r="P371" s="2" t="s">
        <v>530</v>
      </c>
      <c r="Q371" s="2"/>
      <c r="R371" s="2"/>
    </row>
    <row r="372" spans="2:18">
      <c r="B372" s="2">
        <f t="shared" si="12"/>
        <v>358</v>
      </c>
      <c r="C372" s="13" t="s">
        <v>533</v>
      </c>
      <c r="D372" s="10" t="s">
        <v>11</v>
      </c>
      <c r="E372" s="25">
        <v>114.554</v>
      </c>
      <c r="F372" s="25">
        <v>114.732</v>
      </c>
      <c r="G372" s="25">
        <v>113.851</v>
      </c>
      <c r="H372" s="10"/>
      <c r="I372" s="30"/>
      <c r="J372" s="33">
        <f t="shared" si="16"/>
        <v>177.99999999999727</v>
      </c>
      <c r="K372" s="33">
        <f t="shared" si="17"/>
        <v>703.00000000000296</v>
      </c>
      <c r="L372" s="22">
        <f t="shared" si="18"/>
        <v>3.949438202247268</v>
      </c>
      <c r="M372" s="36">
        <v>703</v>
      </c>
      <c r="N372" s="17" t="str" cm="1">
        <f t="array" ref="N372">_xlfn.IFS($M372&gt;0,"勝ち",$M372=0,"-",$M372&lt;0,"負け")</f>
        <v>勝ち</v>
      </c>
      <c r="O372" s="10"/>
      <c r="P372" s="2" t="s">
        <v>532</v>
      </c>
      <c r="Q372" s="2"/>
      <c r="R372" s="2"/>
    </row>
    <row r="373" spans="2:18">
      <c r="B373" s="2">
        <f t="shared" si="12"/>
        <v>359</v>
      </c>
      <c r="C373" s="13" t="s">
        <v>534</v>
      </c>
      <c r="D373" s="10" t="s">
        <v>11</v>
      </c>
      <c r="E373" s="25">
        <v>114.28100000000001</v>
      </c>
      <c r="F373" s="25">
        <v>114.428</v>
      </c>
      <c r="G373" s="25">
        <v>113.726</v>
      </c>
      <c r="H373" s="10"/>
      <c r="I373" s="30"/>
      <c r="J373" s="33">
        <f t="shared" si="16"/>
        <v>146.99999999999136</v>
      </c>
      <c r="K373" s="33">
        <f t="shared" si="17"/>
        <v>555.00000000000682</v>
      </c>
      <c r="L373" s="22">
        <f t="shared" si="18"/>
        <v>3.7755102040819009</v>
      </c>
      <c r="M373" s="36">
        <v>-147</v>
      </c>
      <c r="N373" s="17" t="str" cm="1">
        <f t="array" ref="N373">_xlfn.IFS($M373&gt;0,"勝ち",$M373=0,"-",$M373&lt;0,"負け")</f>
        <v>負け</v>
      </c>
      <c r="O373" s="10"/>
      <c r="P373" s="2"/>
      <c r="Q373" s="2"/>
      <c r="R373" s="2"/>
    </row>
    <row r="374" spans="2:18">
      <c r="B374" s="2">
        <f t="shared" si="12"/>
        <v>360</v>
      </c>
      <c r="C374" s="13" t="s">
        <v>535</v>
      </c>
      <c r="D374" s="10" t="s">
        <v>11</v>
      </c>
      <c r="E374" s="25">
        <v>114.788</v>
      </c>
      <c r="F374" s="25">
        <v>115.014</v>
      </c>
      <c r="G374" s="25">
        <v>114.276</v>
      </c>
      <c r="H374" s="10"/>
      <c r="I374" s="30"/>
      <c r="J374" s="33">
        <f t="shared" si="7"/>
        <v>225.99999999999909</v>
      </c>
      <c r="K374" s="33">
        <f t="shared" si="8"/>
        <v>512.00000000000045</v>
      </c>
      <c r="L374" s="22">
        <f t="shared" si="9"/>
        <v>2.2654867256637279</v>
      </c>
      <c r="M374" s="36">
        <v>-226</v>
      </c>
      <c r="N374" s="17" t="str" cm="1">
        <f t="array" ref="N374">_xlfn.IFS($M374&gt;0,"勝ち",$M374=0,"-",$M374&lt;0,"負け")</f>
        <v>負け</v>
      </c>
      <c r="O374" s="10"/>
      <c r="P374" s="2"/>
      <c r="Q374" s="2"/>
      <c r="R374" s="2"/>
    </row>
    <row r="375" spans="2:18">
      <c r="B375" s="2">
        <f t="shared" si="12"/>
        <v>361</v>
      </c>
      <c r="C375" s="13" t="s">
        <v>536</v>
      </c>
      <c r="D375" s="10" t="s">
        <v>11</v>
      </c>
      <c r="E375" s="25">
        <v>115.46599999999999</v>
      </c>
      <c r="F375" s="25">
        <v>115.557</v>
      </c>
      <c r="G375" s="25">
        <v>115.292</v>
      </c>
      <c r="H375" s="10"/>
      <c r="I375" s="30"/>
      <c r="J375" s="33">
        <f t="shared" si="7"/>
        <v>91.000000000008185</v>
      </c>
      <c r="K375" s="33">
        <f t="shared" si="8"/>
        <v>173.99999999999238</v>
      </c>
      <c r="L375" s="22">
        <f t="shared" si="9"/>
        <v>1.9120879120876564</v>
      </c>
      <c r="M375" s="36">
        <v>102</v>
      </c>
      <c r="N375" s="17" t="str" cm="1">
        <f t="array" ref="N375">_xlfn.IFS($M375&gt;0,"勝ち",$M375=0,"-",$M375&lt;0,"負け")</f>
        <v>勝ち</v>
      </c>
      <c r="O375" s="10"/>
      <c r="P375" s="2" t="s">
        <v>537</v>
      </c>
      <c r="Q375" s="2"/>
      <c r="R375" s="2"/>
    </row>
    <row r="376" spans="2:18">
      <c r="B376" s="2">
        <f t="shared" si="12"/>
        <v>362</v>
      </c>
      <c r="C376" s="13" t="s">
        <v>538</v>
      </c>
      <c r="D376" s="10" t="s">
        <v>10</v>
      </c>
      <c r="E376" s="25">
        <v>115.684</v>
      </c>
      <c r="F376" s="25">
        <v>115.438</v>
      </c>
      <c r="G376" s="25">
        <v>116.15900000000001</v>
      </c>
      <c r="H376" s="10"/>
      <c r="I376" s="30"/>
      <c r="J376" s="33">
        <f t="shared" ref="J376:J391" si="19">IF($F376="","-",ABS($E376-$F376)*1000)</f>
        <v>245.99999999999511</v>
      </c>
      <c r="K376" s="33">
        <f t="shared" ref="K376:K391" si="20">IF($G376="","-",ABS($E376-$G376)*1000)</f>
        <v>475.00000000000853</v>
      </c>
      <c r="L376" s="22">
        <f t="shared" ref="L376:L391" si="21">IFERROR($K376/($K376-($K376-$J376)),"-")</f>
        <v>1.9308943089431625</v>
      </c>
      <c r="M376" s="36">
        <v>475</v>
      </c>
      <c r="N376" s="17" t="str" cm="1">
        <f t="array" ref="N376">_xlfn.IFS($M376&gt;0,"勝ち",$M376=0,"-",$M376&lt;0,"負け")</f>
        <v>勝ち</v>
      </c>
      <c r="O376" s="10"/>
      <c r="P376" s="2"/>
      <c r="Q376" s="2"/>
      <c r="R376" s="2"/>
    </row>
    <row r="377" spans="2:18">
      <c r="B377" s="2">
        <f t="shared" si="12"/>
        <v>363</v>
      </c>
      <c r="C377" s="13" t="s">
        <v>539</v>
      </c>
      <c r="D377" s="10" t="s">
        <v>10</v>
      </c>
      <c r="E377" s="25">
        <v>115.782</v>
      </c>
      <c r="F377" s="25">
        <v>115.556</v>
      </c>
      <c r="G377" s="25">
        <v>116.137</v>
      </c>
      <c r="H377" s="10"/>
      <c r="I377" s="30"/>
      <c r="J377" s="33">
        <f t="shared" si="19"/>
        <v>225.99999999999909</v>
      </c>
      <c r="K377" s="33">
        <f t="shared" si="20"/>
        <v>355.00000000000398</v>
      </c>
      <c r="L377" s="22">
        <f t="shared" si="21"/>
        <v>1.570796460177015</v>
      </c>
      <c r="M377" s="36">
        <v>-226</v>
      </c>
      <c r="N377" s="17" t="str" cm="1">
        <f t="array" ref="N377">_xlfn.IFS($M377&gt;0,"勝ち",$M377=0,"-",$M377&lt;0,"負け")</f>
        <v>負け</v>
      </c>
      <c r="O377" s="10"/>
      <c r="P377" s="2"/>
      <c r="Q377" s="2"/>
      <c r="R377" s="2"/>
    </row>
    <row r="378" spans="2:18">
      <c r="B378" s="2">
        <f t="shared" si="12"/>
        <v>364</v>
      </c>
      <c r="C378" s="13" t="s">
        <v>540</v>
      </c>
      <c r="D378" s="10" t="s">
        <v>10</v>
      </c>
      <c r="E378" s="25">
        <v>115.43600000000001</v>
      </c>
      <c r="F378" s="25">
        <v>115.22199999999999</v>
      </c>
      <c r="G378" s="25">
        <v>116.081</v>
      </c>
      <c r="H378" s="10"/>
      <c r="I378" s="30"/>
      <c r="J378" s="33">
        <f t="shared" si="19"/>
        <v>214.00000000001285</v>
      </c>
      <c r="K378" s="33">
        <f t="shared" si="20"/>
        <v>644.99999999999602</v>
      </c>
      <c r="L378" s="22">
        <f t="shared" si="21"/>
        <v>3.0140186915885856</v>
      </c>
      <c r="M378" s="36">
        <v>-214</v>
      </c>
      <c r="N378" s="17" t="str" cm="1">
        <f t="array" ref="N378">_xlfn.IFS($M378&gt;0,"勝ち",$M378=0,"-",$M378&lt;0,"負け")</f>
        <v>負け</v>
      </c>
      <c r="O378" s="10"/>
      <c r="P378" s="2"/>
      <c r="Q378" s="2"/>
      <c r="R378" s="2"/>
    </row>
    <row r="379" spans="2:18">
      <c r="B379" s="2">
        <f t="shared" si="12"/>
        <v>365</v>
      </c>
      <c r="C379" s="13" t="s">
        <v>541</v>
      </c>
      <c r="D379" s="10" t="s">
        <v>11</v>
      </c>
      <c r="E379" s="25">
        <v>115.02500000000001</v>
      </c>
      <c r="F379" s="25">
        <v>115.199</v>
      </c>
      <c r="G379" s="25">
        <v>114.40600000000001</v>
      </c>
      <c r="H379" s="10"/>
      <c r="I379" s="30"/>
      <c r="J379" s="33">
        <f t="shared" si="19"/>
        <v>173.99999999999238</v>
      </c>
      <c r="K379" s="33">
        <f t="shared" si="20"/>
        <v>618.99999999999977</v>
      </c>
      <c r="L379" s="22">
        <f t="shared" si="21"/>
        <v>3.5574712643679707</v>
      </c>
      <c r="M379" s="36">
        <v>0</v>
      </c>
      <c r="N379" s="17" t="str" cm="1">
        <f t="array" ref="N379">_xlfn.IFS($M379&gt;0,"勝ち",$M379=0,"-",$M379&lt;0,"負け")</f>
        <v>-</v>
      </c>
      <c r="O379" s="10"/>
      <c r="P379" s="2"/>
      <c r="Q379" s="2"/>
      <c r="R379" s="2"/>
    </row>
    <row r="380" spans="2:18">
      <c r="B380" s="2">
        <f t="shared" si="12"/>
        <v>366</v>
      </c>
      <c r="C380" s="13" t="s">
        <v>542</v>
      </c>
      <c r="D380" s="10" t="s">
        <v>11</v>
      </c>
      <c r="E380" s="25">
        <v>115.065</v>
      </c>
      <c r="F380" s="25">
        <v>115.126</v>
      </c>
      <c r="G380" s="25">
        <v>114.922</v>
      </c>
      <c r="H380" s="10"/>
      <c r="I380" s="30"/>
      <c r="J380" s="33">
        <f t="shared" si="19"/>
        <v>61.000000000007049</v>
      </c>
      <c r="K380" s="33">
        <f t="shared" si="20"/>
        <v>143.00000000000068</v>
      </c>
      <c r="L380" s="22">
        <f t="shared" si="21"/>
        <v>2.3442622950817076</v>
      </c>
      <c r="M380" s="36">
        <v>-61</v>
      </c>
      <c r="N380" s="17" t="str" cm="1">
        <f t="array" ref="N380">_xlfn.IFS($M380&gt;0,"勝ち",$M380=0,"-",$M380&lt;0,"負け")</f>
        <v>負け</v>
      </c>
      <c r="O380" s="10"/>
      <c r="P380" s="2"/>
      <c r="Q380" s="2"/>
      <c r="R380" s="2"/>
    </row>
    <row r="381" spans="2:18">
      <c r="B381" s="2">
        <f t="shared" si="12"/>
        <v>367</v>
      </c>
      <c r="C381" s="13" t="s">
        <v>544</v>
      </c>
      <c r="D381" s="10" t="s">
        <v>10</v>
      </c>
      <c r="E381" s="25">
        <v>115.31399999999999</v>
      </c>
      <c r="F381" s="25">
        <v>115.136</v>
      </c>
      <c r="G381" s="25">
        <v>115.589</v>
      </c>
      <c r="H381" s="10"/>
      <c r="I381" s="30"/>
      <c r="J381" s="33">
        <f t="shared" si="19"/>
        <v>177.99999999999727</v>
      </c>
      <c r="K381" s="33">
        <f t="shared" si="20"/>
        <v>275.00000000000568</v>
      </c>
      <c r="L381" s="22">
        <f t="shared" si="21"/>
        <v>1.5449438202247747</v>
      </c>
      <c r="M381" s="36">
        <v>275</v>
      </c>
      <c r="N381" s="17" t="str" cm="1">
        <f t="array" ref="N381">_xlfn.IFS($M381&gt;0,"勝ち",$M381=0,"-",$M381&lt;0,"負け")</f>
        <v>勝ち</v>
      </c>
      <c r="O381" s="10"/>
      <c r="P381" s="2" t="s">
        <v>543</v>
      </c>
      <c r="Q381" s="2"/>
      <c r="R381" s="2"/>
    </row>
    <row r="382" spans="2:18">
      <c r="B382" s="2">
        <f t="shared" si="12"/>
        <v>368</v>
      </c>
      <c r="C382" s="13" t="s">
        <v>545</v>
      </c>
      <c r="D382" s="10" t="s">
        <v>11</v>
      </c>
      <c r="E382" s="25">
        <v>115.56</v>
      </c>
      <c r="F382" s="25">
        <v>115.687</v>
      </c>
      <c r="G382" s="25">
        <v>115.297</v>
      </c>
      <c r="H382" s="10"/>
      <c r="I382" s="30"/>
      <c r="J382" s="33">
        <f t="shared" si="19"/>
        <v>126.99999999999534</v>
      </c>
      <c r="K382" s="33">
        <f t="shared" si="20"/>
        <v>263.00000000000523</v>
      </c>
      <c r="L382" s="22">
        <f t="shared" si="21"/>
        <v>2.0708661417324006</v>
      </c>
      <c r="M382" s="36">
        <v>263</v>
      </c>
      <c r="N382" s="17" t="str" cm="1">
        <f t="array" ref="N382">_xlfn.IFS($M382&gt;0,"勝ち",$M382=0,"-",$M382&lt;0,"負け")</f>
        <v>勝ち</v>
      </c>
      <c r="O382" s="10"/>
      <c r="P382" s="2"/>
      <c r="Q382" s="2"/>
      <c r="R382" s="2"/>
    </row>
    <row r="383" spans="2:18">
      <c r="B383" s="2">
        <f t="shared" si="12"/>
        <v>369</v>
      </c>
      <c r="C383" s="13" t="s">
        <v>546</v>
      </c>
      <c r="D383" s="10" t="s">
        <v>10</v>
      </c>
      <c r="E383" s="25">
        <v>114.949</v>
      </c>
      <c r="F383" s="25">
        <v>114.81100000000001</v>
      </c>
      <c r="G383" s="25">
        <v>115.196</v>
      </c>
      <c r="H383" s="10"/>
      <c r="I383" s="30"/>
      <c r="J383" s="33">
        <f t="shared" si="19"/>
        <v>137.99999999999102</v>
      </c>
      <c r="K383" s="33">
        <f t="shared" si="20"/>
        <v>246.99999999999989</v>
      </c>
      <c r="L383" s="22">
        <f t="shared" si="21"/>
        <v>1.7898550724638838</v>
      </c>
      <c r="M383" s="36">
        <v>247</v>
      </c>
      <c r="N383" s="17" t="str" cm="1">
        <f t="array" ref="N383">_xlfn.IFS($M383&gt;0,"勝ち",$M383=0,"-",$M383&lt;0,"負け")</f>
        <v>勝ち</v>
      </c>
      <c r="O383" s="10"/>
      <c r="P383" s="2"/>
      <c r="Q383" s="2"/>
      <c r="R383" s="2"/>
    </row>
    <row r="384" spans="2:18">
      <c r="B384" s="2">
        <f t="shared" si="12"/>
        <v>370</v>
      </c>
      <c r="C384" s="13" t="s">
        <v>547</v>
      </c>
      <c r="D384" s="10" t="s">
        <v>10</v>
      </c>
      <c r="E384" s="25">
        <v>115.364</v>
      </c>
      <c r="F384" s="25">
        <v>115.23399999999999</v>
      </c>
      <c r="G384" s="25">
        <v>115.515</v>
      </c>
      <c r="H384" s="10"/>
      <c r="I384" s="30"/>
      <c r="J384" s="33">
        <f t="shared" si="19"/>
        <v>130.00000000000966</v>
      </c>
      <c r="K384" s="33">
        <f t="shared" si="20"/>
        <v>150.99999999999625</v>
      </c>
      <c r="L384" s="22">
        <f t="shared" si="21"/>
        <v>1.1615384615383464</v>
      </c>
      <c r="M384" s="36">
        <v>151</v>
      </c>
      <c r="N384" s="17" t="str" cm="1">
        <f t="array" ref="N384">_xlfn.IFS($M384&gt;0,"勝ち",$M384=0,"-",$M384&lt;0,"負け")</f>
        <v>勝ち</v>
      </c>
      <c r="O384" s="10"/>
      <c r="P384" s="2"/>
      <c r="Q384" s="2"/>
      <c r="R384" s="2"/>
    </row>
    <row r="385" spans="2:18">
      <c r="B385" s="2">
        <f t="shared" si="12"/>
        <v>371</v>
      </c>
      <c r="C385" s="13" t="s">
        <v>548</v>
      </c>
      <c r="D385" s="10" t="s">
        <v>10</v>
      </c>
      <c r="E385" s="25">
        <v>115.92400000000001</v>
      </c>
      <c r="F385" s="25">
        <v>115.682</v>
      </c>
      <c r="G385" s="25">
        <v>116.173</v>
      </c>
      <c r="H385" s="10"/>
      <c r="I385" s="30"/>
      <c r="J385" s="33">
        <f t="shared" si="19"/>
        <v>242.00000000000443</v>
      </c>
      <c r="K385" s="33">
        <f t="shared" si="20"/>
        <v>248.99999999999523</v>
      </c>
      <c r="L385" s="22">
        <f t="shared" si="21"/>
        <v>1.0289256198346721</v>
      </c>
      <c r="M385" s="36">
        <v>-242</v>
      </c>
      <c r="N385" s="17" t="str" cm="1">
        <f t="array" ref="N385">_xlfn.IFS($M385&gt;0,"勝ち",$M385=0,"-",$M385&lt;0,"負け")</f>
        <v>負け</v>
      </c>
      <c r="O385" s="10"/>
      <c r="P385" s="2"/>
      <c r="Q385" s="2"/>
      <c r="R385" s="2"/>
    </row>
    <row r="386" spans="2:18">
      <c r="B386" s="2">
        <f t="shared" si="12"/>
        <v>372</v>
      </c>
      <c r="C386" s="13" t="s">
        <v>549</v>
      </c>
      <c r="D386" s="10" t="s">
        <v>10</v>
      </c>
      <c r="E386" s="25">
        <v>118.479</v>
      </c>
      <c r="F386" s="25">
        <v>118.142</v>
      </c>
      <c r="G386" s="25">
        <v>118.858</v>
      </c>
      <c r="H386" s="10"/>
      <c r="I386" s="30"/>
      <c r="J386" s="33">
        <f t="shared" si="19"/>
        <v>337.0000000000033</v>
      </c>
      <c r="K386" s="33">
        <f t="shared" si="20"/>
        <v>379.00000000000489</v>
      </c>
      <c r="L386" s="22">
        <f t="shared" si="21"/>
        <v>1.1246290801186978</v>
      </c>
      <c r="M386" s="36">
        <v>379</v>
      </c>
      <c r="N386" s="17" t="str" cm="1">
        <f t="array" ref="N386">_xlfn.IFS($M386&gt;0,"勝ち",$M386=0,"-",$M386&lt;0,"負け")</f>
        <v>勝ち</v>
      </c>
      <c r="O386" s="10"/>
      <c r="P386" s="2" t="s">
        <v>559</v>
      </c>
      <c r="Q386" s="2"/>
      <c r="R386" s="2"/>
    </row>
    <row r="387" spans="2:18">
      <c r="B387" s="2">
        <f t="shared" si="12"/>
        <v>373</v>
      </c>
      <c r="C387" s="13" t="s">
        <v>550</v>
      </c>
      <c r="D387" s="10" t="s">
        <v>10</v>
      </c>
      <c r="E387" s="25">
        <v>118.607</v>
      </c>
      <c r="F387" s="25">
        <v>118.361</v>
      </c>
      <c r="G387" s="25">
        <v>119</v>
      </c>
      <c r="H387" s="10"/>
      <c r="I387" s="30"/>
      <c r="J387" s="33">
        <f t="shared" si="19"/>
        <v>245.99999999999511</v>
      </c>
      <c r="K387" s="33">
        <f t="shared" si="20"/>
        <v>393.00000000000068</v>
      </c>
      <c r="L387" s="22">
        <f t="shared" si="21"/>
        <v>1.5975609756097906</v>
      </c>
      <c r="M387" s="36">
        <v>393</v>
      </c>
      <c r="N387" s="17" t="str" cm="1">
        <f t="array" ref="N387">_xlfn.IFS($M387&gt;0,"勝ち",$M387=0,"-",$M387&lt;0,"負け")</f>
        <v>勝ち</v>
      </c>
      <c r="O387" s="10"/>
      <c r="P387" s="2"/>
      <c r="Q387" s="2"/>
      <c r="R387" s="2"/>
    </row>
    <row r="388" spans="2:18">
      <c r="B388" s="2">
        <f t="shared" si="12"/>
        <v>374</v>
      </c>
      <c r="C388" s="13" t="s">
        <v>551</v>
      </c>
      <c r="D388" s="10" t="s">
        <v>10</v>
      </c>
      <c r="E388" s="25">
        <v>119.28100000000001</v>
      </c>
      <c r="F388" s="25">
        <v>119.11</v>
      </c>
      <c r="G388" s="25">
        <v>119.587</v>
      </c>
      <c r="H388" s="10"/>
      <c r="I388" s="30"/>
      <c r="J388" s="33">
        <f t="shared" si="19"/>
        <v>171.00000000000648</v>
      </c>
      <c r="K388" s="33">
        <f t="shared" si="20"/>
        <v>305.99999999999739</v>
      </c>
      <c r="L388" s="22">
        <f t="shared" si="21"/>
        <v>1.7894736842104433</v>
      </c>
      <c r="M388" s="36">
        <v>-171</v>
      </c>
      <c r="N388" s="17" t="str" cm="1">
        <f t="array" ref="N388">_xlfn.IFS($M388&gt;0,"勝ち",$M388=0,"-",$M388&lt;0,"負け")</f>
        <v>負け</v>
      </c>
      <c r="O388" s="10"/>
      <c r="P388" s="2" t="s">
        <v>552</v>
      </c>
      <c r="Q388" s="2"/>
      <c r="R388" s="2"/>
    </row>
    <row r="389" spans="2:18">
      <c r="B389" s="2">
        <f t="shared" si="12"/>
        <v>375</v>
      </c>
      <c r="C389" s="13" t="s">
        <v>554</v>
      </c>
      <c r="D389" s="10" t="s">
        <v>11</v>
      </c>
      <c r="E389" s="25">
        <v>121.59</v>
      </c>
      <c r="F389" s="25">
        <v>121.952</v>
      </c>
      <c r="G389" s="25">
        <v>121.065</v>
      </c>
      <c r="H389" s="10"/>
      <c r="I389" s="30"/>
      <c r="J389" s="33">
        <f t="shared" si="19"/>
        <v>361.99999999999477</v>
      </c>
      <c r="K389" s="33">
        <f t="shared" si="20"/>
        <v>525.00000000000568</v>
      </c>
      <c r="L389" s="22">
        <f t="shared" si="21"/>
        <v>1.4502762430939593</v>
      </c>
      <c r="M389" s="36">
        <v>-362</v>
      </c>
      <c r="N389" s="17" t="str" cm="1">
        <f t="array" ref="N389">_xlfn.IFS($M389&gt;0,"勝ち",$M389=0,"-",$M389&lt;0,"負け")</f>
        <v>負け</v>
      </c>
      <c r="O389" s="10"/>
      <c r="P389" s="2"/>
      <c r="Q389" s="2"/>
      <c r="R389" s="2"/>
    </row>
    <row r="390" spans="2:18">
      <c r="B390" s="2">
        <f t="shared" si="12"/>
        <v>376</v>
      </c>
      <c r="C390" s="13" t="s">
        <v>553</v>
      </c>
      <c r="D390" s="10" t="s">
        <v>11</v>
      </c>
      <c r="E390" s="25">
        <v>123.28700000000001</v>
      </c>
      <c r="F390" s="25">
        <v>123.812</v>
      </c>
      <c r="G390" s="25">
        <v>122.471</v>
      </c>
      <c r="H390" s="10"/>
      <c r="I390" s="30"/>
      <c r="J390" s="33">
        <f t="shared" si="19"/>
        <v>524.99999999999147</v>
      </c>
      <c r="K390" s="33">
        <f t="shared" si="20"/>
        <v>816.0000000000025</v>
      </c>
      <c r="L390" s="22">
        <f t="shared" si="21"/>
        <v>1.5542857142857442</v>
      </c>
      <c r="M390" s="36">
        <v>819</v>
      </c>
      <c r="N390" s="17" t="str" cm="1">
        <f t="array" ref="N390">_xlfn.IFS($M390&gt;0,"勝ち",$M390=0,"-",$M390&lt;0,"負け")</f>
        <v>勝ち</v>
      </c>
      <c r="O390" s="10"/>
      <c r="P390" s="2"/>
      <c r="Q390" s="2"/>
      <c r="R390" s="2"/>
    </row>
    <row r="391" spans="2:18">
      <c r="B391" s="2">
        <f t="shared" si="12"/>
        <v>377</v>
      </c>
      <c r="C391" s="13" t="s">
        <v>555</v>
      </c>
      <c r="D391" s="10" t="s">
        <v>10</v>
      </c>
      <c r="E391" s="25">
        <v>122.7</v>
      </c>
      <c r="F391" s="25">
        <v>122.233</v>
      </c>
      <c r="G391" s="25">
        <v>123.67</v>
      </c>
      <c r="H391" s="10"/>
      <c r="I391" s="30"/>
      <c r="J391" s="33">
        <f t="shared" si="19"/>
        <v>466.99999999999875</v>
      </c>
      <c r="K391" s="33">
        <f t="shared" si="20"/>
        <v>969.99999999999886</v>
      </c>
      <c r="L391" s="22">
        <f t="shared" si="21"/>
        <v>2.0770877944325514</v>
      </c>
      <c r="M391" s="36">
        <v>77</v>
      </c>
      <c r="N391" s="17" t="str" cm="1">
        <f t="array" ref="N391">_xlfn.IFS($M391&gt;0,"勝ち",$M391=0,"-",$M391&lt;0,"負け")</f>
        <v>勝ち</v>
      </c>
      <c r="O391" s="10"/>
      <c r="P391" s="2"/>
      <c r="Q391" s="2"/>
      <c r="R391" s="2"/>
    </row>
    <row r="392" spans="2:18">
      <c r="B392" s="2">
        <f t="shared" si="12"/>
        <v>378</v>
      </c>
      <c r="C392" s="13" t="s">
        <v>556</v>
      </c>
      <c r="D392" s="10" t="s">
        <v>10</v>
      </c>
      <c r="E392" s="25">
        <v>123.49299999999999</v>
      </c>
      <c r="F392" s="25">
        <v>123.09</v>
      </c>
      <c r="G392" s="25">
        <v>124.11799999999999</v>
      </c>
      <c r="H392" s="10"/>
      <c r="I392" s="30"/>
      <c r="J392" s="33">
        <f t="shared" ref="J392:J455" si="22">IF($F392="","-",ABS($E392-$F392)*1000)</f>
        <v>402.99999999999159</v>
      </c>
      <c r="K392" s="33">
        <f t="shared" ref="K392:K455" si="23">IF($G392="","-",ABS($E392-$G392)*1000)</f>
        <v>625</v>
      </c>
      <c r="L392" s="22">
        <f t="shared" ref="L392:L455" si="24">IFERROR($K392/($K392-($K392-$J392)),"-")</f>
        <v>1.5508684863523896</v>
      </c>
      <c r="M392" s="36">
        <v>625</v>
      </c>
      <c r="N392" s="17" t="str" cm="1">
        <f t="array" ref="N392">_xlfn.IFS($M392&gt;0,"勝ち",$M392=0,"-",$M392&lt;0,"負け")</f>
        <v>勝ち</v>
      </c>
      <c r="O392" s="10"/>
      <c r="P392" s="2"/>
      <c r="Q392" s="2"/>
      <c r="R392" s="2"/>
    </row>
    <row r="393" spans="2:18">
      <c r="B393" s="2">
        <f t="shared" si="12"/>
        <v>379</v>
      </c>
      <c r="C393" s="13" t="s">
        <v>557</v>
      </c>
      <c r="D393" s="10" t="s">
        <v>10</v>
      </c>
      <c r="E393" s="25">
        <v>125.35299999999999</v>
      </c>
      <c r="F393" s="25">
        <v>125.06699999999999</v>
      </c>
      <c r="G393" s="25">
        <v>125.946</v>
      </c>
      <c r="H393" s="10"/>
      <c r="I393" s="30"/>
      <c r="J393" s="33">
        <f t="shared" si="22"/>
        <v>286.00000000000136</v>
      </c>
      <c r="K393" s="33">
        <f t="shared" si="23"/>
        <v>593.00000000000352</v>
      </c>
      <c r="L393" s="22">
        <f t="shared" si="24"/>
        <v>2.073426573426576</v>
      </c>
      <c r="M393" s="36">
        <v>61</v>
      </c>
      <c r="N393" s="17" t="str" cm="1">
        <f t="array" ref="N393">_xlfn.IFS($M393&gt;0,"勝ち",$M393=0,"-",$M393&lt;0,"負け")</f>
        <v>勝ち</v>
      </c>
      <c r="O393" s="10"/>
      <c r="P393" s="2"/>
      <c r="Q393" s="2"/>
      <c r="R393" s="2"/>
    </row>
    <row r="394" spans="2:18">
      <c r="B394" s="2">
        <f t="shared" si="12"/>
        <v>380</v>
      </c>
      <c r="C394" s="13" t="s">
        <v>558</v>
      </c>
      <c r="D394" s="10" t="s">
        <v>10</v>
      </c>
      <c r="E394" s="25">
        <v>126.78</v>
      </c>
      <c r="F394" s="25">
        <v>126.435</v>
      </c>
      <c r="G394" s="25">
        <v>127.3</v>
      </c>
      <c r="H394" s="10"/>
      <c r="I394" s="30"/>
      <c r="J394" s="33">
        <f t="shared" si="22"/>
        <v>344.99999999999886</v>
      </c>
      <c r="K394" s="33">
        <f t="shared" si="23"/>
        <v>519.99999999999602</v>
      </c>
      <c r="L394" s="22">
        <f t="shared" si="24"/>
        <v>1.5072463768115876</v>
      </c>
      <c r="M394" s="36">
        <v>520</v>
      </c>
      <c r="N394" s="17" t="str" cm="1">
        <f t="array" ref="N394">_xlfn.IFS($M394&gt;0,"勝ち",$M394=0,"-",$M394&lt;0,"負け")</f>
        <v>勝ち</v>
      </c>
      <c r="O394" s="10"/>
      <c r="P394" s="2"/>
      <c r="Q394" s="2"/>
      <c r="R394" s="2"/>
    </row>
    <row r="395" spans="2:18">
      <c r="B395" s="2">
        <f t="shared" si="12"/>
        <v>381</v>
      </c>
      <c r="C395" s="13" t="s">
        <v>560</v>
      </c>
      <c r="D395" s="10" t="s">
        <v>11</v>
      </c>
      <c r="E395" s="25">
        <v>128.529</v>
      </c>
      <c r="F395" s="25">
        <v>128.76599999999999</v>
      </c>
      <c r="G395" s="25">
        <v>127.97</v>
      </c>
      <c r="H395" s="10"/>
      <c r="I395" s="30"/>
      <c r="J395" s="33">
        <f t="shared" si="22"/>
        <v>236.99999999999477</v>
      </c>
      <c r="K395" s="33">
        <f t="shared" si="23"/>
        <v>558.9999999999975</v>
      </c>
      <c r="L395" s="22">
        <f t="shared" si="24"/>
        <v>2.3586497890295774</v>
      </c>
      <c r="M395" s="36">
        <v>559</v>
      </c>
      <c r="N395" s="17" t="str" cm="1">
        <f t="array" ref="N395">_xlfn.IFS($M395&gt;0,"勝ち",$M395=0,"-",$M395&lt;0,"負け")</f>
        <v>勝ち</v>
      </c>
      <c r="O395" s="10"/>
      <c r="P395" s="2"/>
      <c r="Q395" s="2"/>
      <c r="R395" s="2"/>
    </row>
    <row r="396" spans="2:18">
      <c r="B396" s="2">
        <f t="shared" si="12"/>
        <v>382</v>
      </c>
      <c r="C396" s="13" t="s">
        <v>561</v>
      </c>
      <c r="D396" s="10" t="s">
        <v>11</v>
      </c>
      <c r="E396" s="25">
        <v>128.23400000000001</v>
      </c>
      <c r="F396" s="25">
        <v>128.642</v>
      </c>
      <c r="G396" s="25">
        <v>127.714</v>
      </c>
      <c r="H396" s="10"/>
      <c r="I396" s="30"/>
      <c r="J396" s="33">
        <f t="shared" si="22"/>
        <v>407.99999999998704</v>
      </c>
      <c r="K396" s="33">
        <f t="shared" si="23"/>
        <v>520.00000000001023</v>
      </c>
      <c r="L396" s="22">
        <f t="shared" si="24"/>
        <v>1.2745098039216343</v>
      </c>
      <c r="M396" s="36">
        <v>520</v>
      </c>
      <c r="N396" s="17" t="str" cm="1">
        <f t="array" ref="N396">_xlfn.IFS($M396&gt;0,"勝ち",$M396=0,"-",$M396&lt;0,"負け")</f>
        <v>勝ち</v>
      </c>
      <c r="O396" s="10"/>
      <c r="P396" s="2"/>
      <c r="Q396" s="2"/>
      <c r="R396" s="2"/>
    </row>
    <row r="397" spans="2:18">
      <c r="B397" s="2">
        <f t="shared" si="12"/>
        <v>383</v>
      </c>
      <c r="C397" s="13" t="s">
        <v>562</v>
      </c>
      <c r="D397" s="10" t="s">
        <v>11</v>
      </c>
      <c r="E397" s="25">
        <v>127.961</v>
      </c>
      <c r="F397" s="25">
        <v>128.251</v>
      </c>
      <c r="G397" s="25">
        <v>126.53100000000001</v>
      </c>
      <c r="H397" s="10"/>
      <c r="I397" s="30"/>
      <c r="J397" s="33">
        <f t="shared" si="22"/>
        <v>290.00000000000625</v>
      </c>
      <c r="K397" s="33">
        <f t="shared" si="23"/>
        <v>1429.9999999999927</v>
      </c>
      <c r="L397" s="22">
        <f t="shared" si="24"/>
        <v>4.9310344827584878</v>
      </c>
      <c r="M397" s="36">
        <v>0</v>
      </c>
      <c r="N397" s="17" t="str" cm="1">
        <f t="array" ref="N397">_xlfn.IFS($M397&gt;0,"勝ち",$M397=0,"-",$M397&lt;0,"負け")</f>
        <v>-</v>
      </c>
      <c r="O397" s="10"/>
      <c r="P397" s="2"/>
      <c r="Q397" s="2"/>
      <c r="R397" s="2"/>
    </row>
    <row r="398" spans="2:18">
      <c r="B398" s="2">
        <f t="shared" si="12"/>
        <v>384</v>
      </c>
      <c r="C398" s="13" t="s">
        <v>563</v>
      </c>
      <c r="D398" s="10" t="s">
        <v>10</v>
      </c>
      <c r="E398" s="25">
        <v>128.52699999999999</v>
      </c>
      <c r="F398" s="25">
        <v>128.173</v>
      </c>
      <c r="G398" s="25">
        <v>128.84399999999999</v>
      </c>
      <c r="H398" s="10"/>
      <c r="I398" s="30"/>
      <c r="J398" s="33">
        <f t="shared" si="22"/>
        <v>353.99999999998499</v>
      </c>
      <c r="K398" s="33">
        <f t="shared" si="23"/>
        <v>317.00000000000728</v>
      </c>
      <c r="L398" s="22">
        <f t="shared" si="24"/>
        <v>0.89548022598875909</v>
      </c>
      <c r="M398" s="36">
        <v>317</v>
      </c>
      <c r="N398" s="17" t="str" cm="1">
        <f t="array" ref="N398">_xlfn.IFS($M398&gt;0,"勝ち",$M398=0,"-",$M398&lt;0,"負け")</f>
        <v>勝ち</v>
      </c>
      <c r="O398" s="10"/>
      <c r="P398" s="2"/>
      <c r="Q398" s="2"/>
      <c r="R398" s="2"/>
    </row>
    <row r="399" spans="2:18">
      <c r="B399" s="2">
        <f t="shared" si="12"/>
        <v>385</v>
      </c>
      <c r="C399" s="13" t="s">
        <v>564</v>
      </c>
      <c r="D399" s="10" t="s">
        <v>11</v>
      </c>
      <c r="E399" s="25">
        <v>129.87799999999999</v>
      </c>
      <c r="F399" s="25">
        <v>130.09700000000001</v>
      </c>
      <c r="G399" s="25">
        <v>129.65</v>
      </c>
      <c r="H399" s="10"/>
      <c r="I399" s="30"/>
      <c r="J399" s="33">
        <f t="shared" si="22"/>
        <v>219.00000000002251</v>
      </c>
      <c r="K399" s="33">
        <f t="shared" si="23"/>
        <v>227.99999999998022</v>
      </c>
      <c r="L399" s="22">
        <f t="shared" si="24"/>
        <v>1.0410958904107617</v>
      </c>
      <c r="M399" s="36">
        <v>-219</v>
      </c>
      <c r="N399" s="17" t="str" cm="1">
        <f t="array" ref="N399">_xlfn.IFS($M399&gt;0,"勝ち",$M399=0,"-",$M399&lt;0,"負け")</f>
        <v>負け</v>
      </c>
      <c r="O399" s="10"/>
      <c r="P399" s="2"/>
      <c r="Q399" s="2"/>
      <c r="R399" s="2"/>
    </row>
    <row r="400" spans="2:18">
      <c r="B400" s="2">
        <f t="shared" si="12"/>
        <v>386</v>
      </c>
      <c r="C400" s="13" t="s">
        <v>565</v>
      </c>
      <c r="D400" s="10" t="s">
        <v>10</v>
      </c>
      <c r="E400" s="25">
        <v>130.488</v>
      </c>
      <c r="F400" s="25">
        <v>129.97200000000001</v>
      </c>
      <c r="G400" s="25">
        <v>131.07599999999999</v>
      </c>
      <c r="H400" s="10"/>
      <c r="I400" s="30"/>
      <c r="J400" s="33">
        <f t="shared" si="22"/>
        <v>515.99999999999113</v>
      </c>
      <c r="K400" s="33">
        <f t="shared" si="23"/>
        <v>587.99999999999386</v>
      </c>
      <c r="L400" s="22">
        <f t="shared" si="24"/>
        <v>1.1395348837209378</v>
      </c>
      <c r="M400" s="36">
        <v>588</v>
      </c>
      <c r="N400" s="17" t="str" cm="1">
        <f t="array" ref="N400">_xlfn.IFS($M400&gt;0,"勝ち",$M400=0,"-",$M400&lt;0,"負け")</f>
        <v>勝ち</v>
      </c>
      <c r="O400" s="10"/>
      <c r="P400" s="2"/>
      <c r="Q400" s="2"/>
      <c r="R400" s="2"/>
    </row>
    <row r="401" spans="2:18">
      <c r="B401" s="2">
        <f t="shared" si="12"/>
        <v>387</v>
      </c>
      <c r="C401" s="13" t="s">
        <v>566</v>
      </c>
      <c r="D401" s="10" t="s">
        <v>10</v>
      </c>
      <c r="E401" s="25">
        <v>128.66399999999999</v>
      </c>
      <c r="F401" s="25">
        <v>128.315</v>
      </c>
      <c r="G401" s="25">
        <v>129.05199999999999</v>
      </c>
      <c r="H401" s="10"/>
      <c r="I401" s="30"/>
      <c r="J401" s="33">
        <f t="shared" si="22"/>
        <v>348.99999999998954</v>
      </c>
      <c r="K401" s="33">
        <f t="shared" si="23"/>
        <v>388.00000000000523</v>
      </c>
      <c r="L401" s="22">
        <f t="shared" si="24"/>
        <v>1.1117478510029137</v>
      </c>
      <c r="M401" s="36">
        <v>-349</v>
      </c>
      <c r="N401" s="17" t="str" cm="1">
        <f t="array" ref="N401">_xlfn.IFS($M401&gt;0,"勝ち",$M401=0,"-",$M401&lt;0,"負け")</f>
        <v>負け</v>
      </c>
      <c r="O401" s="10"/>
      <c r="P401" s="2" t="s">
        <v>567</v>
      </c>
      <c r="Q401" s="2"/>
      <c r="R401" s="2"/>
    </row>
    <row r="402" spans="2:18">
      <c r="B402" s="2">
        <f t="shared" si="12"/>
        <v>388</v>
      </c>
      <c r="C402" s="13" t="s">
        <v>568</v>
      </c>
      <c r="D402" s="10" t="s">
        <v>11</v>
      </c>
      <c r="E402" s="25">
        <v>127.819</v>
      </c>
      <c r="F402" s="25">
        <v>128.376</v>
      </c>
      <c r="G402" s="25">
        <v>127.16</v>
      </c>
      <c r="H402" s="10"/>
      <c r="I402" s="30"/>
      <c r="J402" s="33">
        <f t="shared" si="22"/>
        <v>557.00000000000216</v>
      </c>
      <c r="K402" s="33">
        <f t="shared" si="23"/>
        <v>659.00000000000603</v>
      </c>
      <c r="L402" s="22">
        <f t="shared" si="24"/>
        <v>1.1831238779174209</v>
      </c>
      <c r="M402" s="36">
        <v>659</v>
      </c>
      <c r="N402" s="17" t="str" cm="1">
        <f t="array" ref="N402">_xlfn.IFS($M402&gt;0,"勝ち",$M402=0,"-",$M402&lt;0,"負け")</f>
        <v>勝ち</v>
      </c>
      <c r="O402" s="10"/>
      <c r="P402" s="2"/>
      <c r="Q402" s="2"/>
      <c r="R402" s="2"/>
    </row>
    <row r="403" spans="2:18">
      <c r="B403" s="2">
        <f t="shared" si="12"/>
        <v>389</v>
      </c>
      <c r="C403" s="13" t="s">
        <v>569</v>
      </c>
      <c r="D403" s="10" t="s">
        <v>11</v>
      </c>
      <c r="E403" s="25">
        <v>126.822</v>
      </c>
      <c r="F403" s="25">
        <v>127.127</v>
      </c>
      <c r="G403" s="25">
        <v>125.417</v>
      </c>
      <c r="H403" s="10"/>
      <c r="I403" s="30"/>
      <c r="J403" s="33">
        <f t="shared" si="22"/>
        <v>304.99999999999261</v>
      </c>
      <c r="K403" s="33">
        <f t="shared" si="23"/>
        <v>1405.0000000000011</v>
      </c>
      <c r="L403" s="22">
        <f t="shared" si="24"/>
        <v>4.6065573770492971</v>
      </c>
      <c r="M403" s="36">
        <v>-305</v>
      </c>
      <c r="N403" s="17" t="str" cm="1">
        <f t="array" ref="N403">_xlfn.IFS($M403&gt;0,"勝ち",$M403=0,"-",$M403&lt;0,"負け")</f>
        <v>負け</v>
      </c>
      <c r="O403" s="10"/>
      <c r="P403" s="2"/>
      <c r="Q403" s="2"/>
      <c r="R403" s="2"/>
    </row>
    <row r="404" spans="2:18">
      <c r="B404" s="2">
        <f t="shared" si="12"/>
        <v>390</v>
      </c>
      <c r="C404" s="13" t="s">
        <v>570</v>
      </c>
      <c r="D404" s="10" t="s">
        <v>11</v>
      </c>
      <c r="E404" s="25">
        <v>127.3</v>
      </c>
      <c r="F404" s="25">
        <v>127.68899999999999</v>
      </c>
      <c r="G404" s="25">
        <v>126.253</v>
      </c>
      <c r="H404" s="10"/>
      <c r="I404" s="30"/>
      <c r="J404" s="33">
        <f t="shared" si="22"/>
        <v>388.99999999999579</v>
      </c>
      <c r="K404" s="33">
        <f t="shared" si="23"/>
        <v>1046.999999999997</v>
      </c>
      <c r="L404" s="22">
        <f t="shared" si="24"/>
        <v>2.6915167095115895</v>
      </c>
      <c r="M404" s="36">
        <v>0</v>
      </c>
      <c r="N404" s="17" t="str" cm="1">
        <f t="array" ref="N404">_xlfn.IFS($M404&gt;0,"勝ち",$M404=0,"-",$M404&lt;0,"負け")</f>
        <v>-</v>
      </c>
      <c r="O404" s="10"/>
      <c r="P404" s="2"/>
      <c r="Q404" s="2"/>
      <c r="R404" s="2"/>
    </row>
    <row r="405" spans="2:18">
      <c r="B405" s="2">
        <f t="shared" si="12"/>
        <v>391</v>
      </c>
      <c r="C405" s="13" t="s">
        <v>571</v>
      </c>
      <c r="D405" s="10" t="s">
        <v>10</v>
      </c>
      <c r="E405" s="25">
        <v>127.01300000000001</v>
      </c>
      <c r="F405" s="25">
        <v>126.76300000000001</v>
      </c>
      <c r="G405" s="25">
        <v>127.43600000000001</v>
      </c>
      <c r="H405" s="10"/>
      <c r="I405" s="30"/>
      <c r="J405" s="33">
        <f t="shared" si="22"/>
        <v>250</v>
      </c>
      <c r="K405" s="33">
        <f t="shared" si="23"/>
        <v>423.00000000000182</v>
      </c>
      <c r="L405" s="22">
        <f t="shared" si="24"/>
        <v>1.6920000000000073</v>
      </c>
      <c r="M405" s="36">
        <v>290</v>
      </c>
      <c r="N405" s="17" t="str" cm="1">
        <f t="array" ref="N405">_xlfn.IFS($M405&gt;0,"勝ち",$M405=0,"-",$M405&lt;0,"負け")</f>
        <v>勝ち</v>
      </c>
      <c r="O405" s="10"/>
      <c r="P405" s="2" t="s">
        <v>567</v>
      </c>
      <c r="Q405" s="2"/>
      <c r="R405" s="2"/>
    </row>
    <row r="406" spans="2:18">
      <c r="B406" s="2">
        <f t="shared" si="12"/>
        <v>392</v>
      </c>
      <c r="C406" s="13" t="s">
        <v>573</v>
      </c>
      <c r="D406" s="10" t="s">
        <v>10</v>
      </c>
      <c r="E406" s="25">
        <v>133.07499999999999</v>
      </c>
      <c r="F406" s="25">
        <v>132.27000000000001</v>
      </c>
      <c r="G406" s="25">
        <v>133.81899999999999</v>
      </c>
      <c r="H406" s="10"/>
      <c r="I406" s="30"/>
      <c r="J406" s="33">
        <f t="shared" si="22"/>
        <v>804.9999999999784</v>
      </c>
      <c r="K406" s="33">
        <f t="shared" si="23"/>
        <v>743.99999999999977</v>
      </c>
      <c r="L406" s="22">
        <f t="shared" si="24"/>
        <v>0.92422360248449653</v>
      </c>
      <c r="M406" s="36">
        <v>744</v>
      </c>
      <c r="N406" s="17" t="str" cm="1">
        <f t="array" ref="N406">_xlfn.IFS($M406&gt;0,"勝ち",$M406=0,"-",$M406&lt;0,"負け")</f>
        <v>勝ち</v>
      </c>
      <c r="O406" s="10"/>
      <c r="P406" s="2" t="s">
        <v>572</v>
      </c>
      <c r="Q406" s="2"/>
      <c r="R406" s="2"/>
    </row>
    <row r="407" spans="2:18">
      <c r="B407" s="2">
        <f t="shared" si="12"/>
        <v>393</v>
      </c>
      <c r="C407" s="13" t="s">
        <v>574</v>
      </c>
      <c r="D407" s="10" t="s">
        <v>11</v>
      </c>
      <c r="E407" s="25">
        <v>134.00299999999999</v>
      </c>
      <c r="F407" s="25">
        <v>134.55000000000001</v>
      </c>
      <c r="G407" s="25">
        <v>133.34299999999999</v>
      </c>
      <c r="H407" s="10"/>
      <c r="I407" s="30"/>
      <c r="J407" s="33">
        <f t="shared" si="22"/>
        <v>547.00000000002547</v>
      </c>
      <c r="K407" s="33">
        <f t="shared" si="23"/>
        <v>659.99999999999659</v>
      </c>
      <c r="L407" s="22">
        <f t="shared" si="24"/>
        <v>1.2065813528335756</v>
      </c>
      <c r="M407" s="36">
        <v>0</v>
      </c>
      <c r="N407" s="17" t="str" cm="1">
        <f t="array" ref="N407">_xlfn.IFS($M407&gt;0,"勝ち",$M407=0,"-",$M407&lt;0,"負け")</f>
        <v>-</v>
      </c>
      <c r="O407" s="10"/>
      <c r="P407" s="2"/>
      <c r="Q407" s="2"/>
      <c r="R407" s="2"/>
    </row>
    <row r="408" spans="2:18">
      <c r="B408" s="2">
        <f t="shared" si="12"/>
        <v>394</v>
      </c>
      <c r="C408" s="13" t="s">
        <v>575</v>
      </c>
      <c r="D408" s="10" t="s">
        <v>11</v>
      </c>
      <c r="E408" s="25">
        <v>134.13399999999999</v>
      </c>
      <c r="F408" s="25">
        <v>134.584</v>
      </c>
      <c r="G408" s="25">
        <v>133.48400000000001</v>
      </c>
      <c r="H408" s="10"/>
      <c r="I408" s="30"/>
      <c r="J408" s="33">
        <f t="shared" si="22"/>
        <v>450.00000000001705</v>
      </c>
      <c r="K408" s="33">
        <f t="shared" si="23"/>
        <v>649.99999999997726</v>
      </c>
      <c r="L408" s="22">
        <f t="shared" si="24"/>
        <v>1.4444444444443392</v>
      </c>
      <c r="M408" s="36">
        <v>-450</v>
      </c>
      <c r="N408" s="17" t="str" cm="1">
        <f t="array" ref="N408">_xlfn.IFS($M408&gt;0,"勝ち",$M408=0,"-",$M408&lt;0,"負け")</f>
        <v>負け</v>
      </c>
      <c r="O408" s="10"/>
      <c r="P408" s="2"/>
      <c r="Q408" s="2"/>
      <c r="R408" s="2"/>
    </row>
    <row r="409" spans="2:18">
      <c r="B409" s="2">
        <f t="shared" si="12"/>
        <v>395</v>
      </c>
      <c r="C409" s="13" t="s">
        <v>576</v>
      </c>
      <c r="D409" s="10" t="s">
        <v>11</v>
      </c>
      <c r="E409" s="25">
        <v>135.11199999999999</v>
      </c>
      <c r="F409" s="25">
        <v>135.64099999999999</v>
      </c>
      <c r="G409" s="25">
        <v>134.542</v>
      </c>
      <c r="H409" s="10"/>
      <c r="I409" s="30"/>
      <c r="J409" s="33">
        <f t="shared" si="22"/>
        <v>528.99999999999636</v>
      </c>
      <c r="K409" s="33">
        <f t="shared" si="23"/>
        <v>569.99999999999318</v>
      </c>
      <c r="L409" s="22">
        <f t="shared" si="24"/>
        <v>1.0775047258979151</v>
      </c>
      <c r="M409" s="36">
        <v>570</v>
      </c>
      <c r="N409" s="17" t="str" cm="1">
        <f t="array" ref="N409">_xlfn.IFS($M409&gt;0,"勝ち",$M409=0,"-",$M409&lt;0,"負け")</f>
        <v>勝ち</v>
      </c>
      <c r="O409" s="10"/>
      <c r="P409" s="2" t="s">
        <v>577</v>
      </c>
      <c r="Q409" s="2"/>
      <c r="R409" s="2"/>
    </row>
    <row r="410" spans="2:18">
      <c r="B410" s="2">
        <f t="shared" si="12"/>
        <v>396</v>
      </c>
      <c r="C410" s="13" t="s">
        <v>578</v>
      </c>
      <c r="D410" s="10" t="s">
        <v>10</v>
      </c>
      <c r="E410" s="25">
        <v>134.81700000000001</v>
      </c>
      <c r="F410" s="25">
        <v>134.476</v>
      </c>
      <c r="G410" s="25">
        <v>135.429</v>
      </c>
      <c r="H410" s="10"/>
      <c r="I410" s="30"/>
      <c r="J410" s="33">
        <f t="shared" si="22"/>
        <v>341.00000000000819</v>
      </c>
      <c r="K410" s="33">
        <f t="shared" si="23"/>
        <v>611.99999999999477</v>
      </c>
      <c r="L410" s="22">
        <f t="shared" si="24"/>
        <v>1.794721407624575</v>
      </c>
      <c r="M410" s="36">
        <v>-341</v>
      </c>
      <c r="N410" s="17" t="str" cm="1">
        <f t="array" ref="N410">_xlfn.IFS($M410&gt;0,"勝ち",$M410=0,"-",$M410&lt;0,"負け")</f>
        <v>負け</v>
      </c>
      <c r="O410" s="10"/>
      <c r="P410" s="2"/>
      <c r="Q410" s="2"/>
      <c r="R410" s="2"/>
    </row>
    <row r="411" spans="2:18">
      <c r="B411" s="2">
        <f t="shared" si="12"/>
        <v>397</v>
      </c>
      <c r="C411" s="13" t="s">
        <v>579</v>
      </c>
      <c r="D411" s="10" t="s">
        <v>10</v>
      </c>
      <c r="E411" s="25">
        <v>134.9</v>
      </c>
      <c r="F411" s="25">
        <v>134.50299999999999</v>
      </c>
      <c r="G411" s="25">
        <v>135.46</v>
      </c>
      <c r="H411" s="10"/>
      <c r="I411" s="30"/>
      <c r="J411" s="33">
        <f>IF($F411="","-",ABS($E411-$F411)*1000)</f>
        <v>397.00000000001978</v>
      </c>
      <c r="K411" s="33">
        <f t="shared" si="23"/>
        <v>560.00000000000227</v>
      </c>
      <c r="L411" s="22">
        <f t="shared" si="24"/>
        <v>1.4105793450880966</v>
      </c>
      <c r="M411" s="36">
        <v>-397</v>
      </c>
      <c r="N411" s="17" t="str" cm="1">
        <f t="array" ref="N411">_xlfn.IFS($M411&gt;0,"勝ち",$M411=0,"-",$M411&lt;0,"負け")</f>
        <v>負け</v>
      </c>
      <c r="O411" s="10"/>
      <c r="P411" s="2"/>
      <c r="Q411" s="2"/>
      <c r="R411" s="2"/>
    </row>
    <row r="412" spans="2:18">
      <c r="B412" s="2">
        <f t="shared" si="12"/>
        <v>398</v>
      </c>
      <c r="C412" s="13" t="s">
        <v>580</v>
      </c>
      <c r="D412" s="10" t="s">
        <v>11</v>
      </c>
      <c r="E412" s="25">
        <v>135.345</v>
      </c>
      <c r="F412" s="25">
        <v>135.63999999999999</v>
      </c>
      <c r="G412" s="25">
        <v>134.691</v>
      </c>
      <c r="H412" s="10"/>
      <c r="I412" s="30"/>
      <c r="J412" s="33">
        <f t="shared" si="22"/>
        <v>294.99999999998749</v>
      </c>
      <c r="K412" s="33">
        <f t="shared" si="23"/>
        <v>653.99999999999636</v>
      </c>
      <c r="L412" s="22">
        <f t="shared" si="24"/>
        <v>2.2169491525424547</v>
      </c>
      <c r="M412" s="36">
        <v>-295</v>
      </c>
      <c r="N412" s="17" t="str" cm="1">
        <f t="array" ref="N412">_xlfn.IFS($M412&gt;0,"勝ち",$M412=0,"-",$M412&lt;0,"負け")</f>
        <v>負け</v>
      </c>
      <c r="O412" s="10"/>
      <c r="P412" s="2"/>
      <c r="Q412" s="2"/>
      <c r="R412" s="2"/>
    </row>
    <row r="413" spans="2:18">
      <c r="B413" s="2">
        <f t="shared" si="12"/>
        <v>399</v>
      </c>
      <c r="C413" s="13" t="s">
        <v>581</v>
      </c>
      <c r="D413" s="10" t="s">
        <v>10</v>
      </c>
      <c r="E413" s="25">
        <v>136.29400000000001</v>
      </c>
      <c r="F413" s="25">
        <v>135.976</v>
      </c>
      <c r="G413" s="25">
        <v>136.59800000000001</v>
      </c>
      <c r="H413" s="10"/>
      <c r="I413" s="30"/>
      <c r="J413" s="33">
        <f t="shared" si="22"/>
        <v>318.00000000001205</v>
      </c>
      <c r="K413" s="33">
        <f t="shared" si="23"/>
        <v>304.00000000000205</v>
      </c>
      <c r="L413" s="22">
        <f t="shared" si="24"/>
        <v>0.95597484276726585</v>
      </c>
      <c r="M413" s="36">
        <v>-318</v>
      </c>
      <c r="N413" s="17" t="str" cm="1">
        <f t="array" ref="N413">_xlfn.IFS($M413&gt;0,"勝ち",$M413=0,"-",$M413&lt;0,"負け")</f>
        <v>負け</v>
      </c>
      <c r="O413" s="10"/>
      <c r="P413" s="2"/>
      <c r="Q413" s="2"/>
      <c r="R413" s="2"/>
    </row>
    <row r="414" spans="2:18">
      <c r="B414" s="2">
        <f t="shared" si="12"/>
        <v>400</v>
      </c>
      <c r="C414" s="13" t="s">
        <v>582</v>
      </c>
      <c r="D414" s="10" t="s">
        <v>10</v>
      </c>
      <c r="E414" s="25">
        <v>136.49799999999999</v>
      </c>
      <c r="F414" s="25">
        <v>136.31299999999999</v>
      </c>
      <c r="G414" s="25">
        <v>136.09399999999999</v>
      </c>
      <c r="H414" s="10"/>
      <c r="I414" s="30"/>
      <c r="J414" s="33">
        <f t="shared" si="22"/>
        <v>185.00000000000227</v>
      </c>
      <c r="K414" s="33">
        <f t="shared" si="23"/>
        <v>403.99999999999636</v>
      </c>
      <c r="L414" s="22">
        <f t="shared" si="24"/>
        <v>2.1837837837837375</v>
      </c>
      <c r="M414" s="36">
        <v>404</v>
      </c>
      <c r="N414" s="17" t="str" cm="1">
        <f t="array" ref="N414">_xlfn.IFS($M414&gt;0,"勝ち",$M414=0,"-",$M414&lt;0,"負け")</f>
        <v>勝ち</v>
      </c>
      <c r="O414" s="10"/>
      <c r="P414" s="2" t="s">
        <v>583</v>
      </c>
      <c r="Q414" s="2"/>
      <c r="R414" s="2"/>
    </row>
    <row r="415" spans="2:18">
      <c r="B415" s="2">
        <f t="shared" si="12"/>
        <v>401</v>
      </c>
      <c r="C415" s="13" t="s">
        <v>584</v>
      </c>
      <c r="D415" s="10" t="s">
        <v>10</v>
      </c>
      <c r="E415" s="25">
        <v>136.322</v>
      </c>
      <c r="F415" s="25">
        <v>135.947</v>
      </c>
      <c r="G415" s="25">
        <v>136.91</v>
      </c>
      <c r="H415" s="10"/>
      <c r="I415" s="30"/>
      <c r="J415" s="33">
        <f t="shared" si="22"/>
        <v>375</v>
      </c>
      <c r="K415" s="33">
        <f t="shared" si="23"/>
        <v>587.99999999999386</v>
      </c>
      <c r="L415" s="22">
        <f t="shared" si="24"/>
        <v>1.5679999999999836</v>
      </c>
      <c r="M415" s="36">
        <v>-375</v>
      </c>
      <c r="N415" s="17" t="str" cm="1">
        <f t="array" ref="N415">_xlfn.IFS($M415&gt;0,"勝ち",$M415=0,"-",$M415&lt;0,"負け")</f>
        <v>負け</v>
      </c>
      <c r="O415" s="10"/>
      <c r="P415" s="2"/>
      <c r="Q415" s="2"/>
      <c r="R415" s="2"/>
    </row>
    <row r="416" spans="2:18">
      <c r="B416" s="2">
        <f t="shared" si="12"/>
        <v>402</v>
      </c>
      <c r="C416" s="13" t="s">
        <v>585</v>
      </c>
      <c r="D416" s="10" t="s">
        <v>10</v>
      </c>
      <c r="E416" s="25">
        <v>135.53100000000001</v>
      </c>
      <c r="F416" s="25">
        <v>134.97900000000001</v>
      </c>
      <c r="G416" s="25">
        <v>136.56299999999999</v>
      </c>
      <c r="H416" s="10"/>
      <c r="I416" s="30"/>
      <c r="J416" s="33">
        <f t="shared" si="22"/>
        <v>551.9999999999925</v>
      </c>
      <c r="K416" s="33">
        <f t="shared" si="23"/>
        <v>1031.9999999999823</v>
      </c>
      <c r="L416" s="22">
        <f t="shared" si="24"/>
        <v>1.8695652173912976</v>
      </c>
      <c r="M416" s="36">
        <v>287</v>
      </c>
      <c r="N416" s="17" t="str" cm="1">
        <f t="array" ref="N416">_xlfn.IFS($M416&gt;0,"勝ち",$M416=0,"-",$M416&lt;0,"負け")</f>
        <v>勝ち</v>
      </c>
      <c r="O416" s="10"/>
      <c r="P416" s="2"/>
      <c r="Q416" s="2"/>
      <c r="R416" s="2"/>
    </row>
    <row r="417" spans="2:18">
      <c r="B417" s="2">
        <f t="shared" si="12"/>
        <v>403</v>
      </c>
      <c r="C417" s="13" t="s">
        <v>586</v>
      </c>
      <c r="D417" s="10" t="s">
        <v>11</v>
      </c>
      <c r="E417" s="25">
        <v>138.4751</v>
      </c>
      <c r="F417" s="25">
        <v>138.96100000000001</v>
      </c>
      <c r="G417" s="25">
        <v>137.95099999999999</v>
      </c>
      <c r="H417" s="10"/>
      <c r="I417" s="30"/>
      <c r="J417" s="33">
        <f t="shared" si="22"/>
        <v>485.9000000000151</v>
      </c>
      <c r="K417" s="33">
        <f t="shared" si="23"/>
        <v>524.10000000000423</v>
      </c>
      <c r="L417" s="22">
        <f t="shared" si="24"/>
        <v>1.0786169993825643</v>
      </c>
      <c r="M417" s="36">
        <v>200</v>
      </c>
      <c r="N417" s="17" t="str" cm="1">
        <f t="array" ref="N417">_xlfn.IFS($M417&gt;0,"勝ち",$M417=0,"-",$M417&lt;0,"負け")</f>
        <v>勝ち</v>
      </c>
      <c r="O417" s="10"/>
      <c r="P417" s="2"/>
      <c r="Q417" s="2"/>
      <c r="R417" s="2"/>
    </row>
    <row r="418" spans="2:18">
      <c r="B418" s="2">
        <f t="shared" si="12"/>
        <v>404</v>
      </c>
      <c r="C418" s="13" t="s">
        <v>587</v>
      </c>
      <c r="D418" s="10" t="s">
        <v>11</v>
      </c>
      <c r="E418" s="25">
        <v>137.97999999999999</v>
      </c>
      <c r="F418" s="25">
        <v>138.44300000000001</v>
      </c>
      <c r="G418" s="25">
        <v>137.471</v>
      </c>
      <c r="H418" s="10"/>
      <c r="I418" s="30"/>
      <c r="J418" s="33">
        <f t="shared" si="22"/>
        <v>463.00000000002228</v>
      </c>
      <c r="K418" s="33">
        <f t="shared" si="23"/>
        <v>508.99999999998613</v>
      </c>
      <c r="L418" s="22">
        <f t="shared" si="24"/>
        <v>1.0993520518357702</v>
      </c>
      <c r="M418" s="36">
        <v>-463</v>
      </c>
      <c r="N418" s="17" t="str" cm="1">
        <f t="array" ref="N418">_xlfn.IFS($M418&gt;0,"勝ち",$M418=0,"-",$M418&lt;0,"負け")</f>
        <v>負け</v>
      </c>
      <c r="O418" s="10"/>
      <c r="P418" s="2"/>
      <c r="Q418" s="2"/>
      <c r="R418" s="2"/>
    </row>
    <row r="419" spans="2:18">
      <c r="B419" s="2">
        <f t="shared" si="12"/>
        <v>405</v>
      </c>
      <c r="C419" s="13" t="s">
        <v>588</v>
      </c>
      <c r="D419" s="10" t="s">
        <v>10</v>
      </c>
      <c r="E419" s="25">
        <v>138.66300000000001</v>
      </c>
      <c r="F419" s="25">
        <v>138.4</v>
      </c>
      <c r="G419" s="25">
        <v>139.06800000000001</v>
      </c>
      <c r="H419" s="10"/>
      <c r="I419" s="30"/>
      <c r="J419" s="33">
        <f t="shared" si="22"/>
        <v>263.00000000000523</v>
      </c>
      <c r="K419" s="33">
        <f t="shared" si="23"/>
        <v>405.00000000000114</v>
      </c>
      <c r="L419" s="22">
        <f t="shared" si="24"/>
        <v>1.5399239543725973</v>
      </c>
      <c r="M419" s="36">
        <v>-263</v>
      </c>
      <c r="N419" s="17" t="str" cm="1">
        <f t="array" ref="N419">_xlfn.IFS($M419&gt;0,"勝ち",$M419=0,"-",$M419&lt;0,"負け")</f>
        <v>負け</v>
      </c>
      <c r="O419" s="10"/>
      <c r="P419" s="2"/>
      <c r="Q419" s="2"/>
      <c r="R419" s="2"/>
    </row>
    <row r="420" spans="2:18">
      <c r="B420" s="2">
        <f t="shared" si="12"/>
        <v>406</v>
      </c>
      <c r="C420" s="13" t="s">
        <v>589</v>
      </c>
      <c r="D420" s="10" t="s">
        <v>10</v>
      </c>
      <c r="E420" s="25">
        <v>136.721</v>
      </c>
      <c r="F420" s="25">
        <v>136.43700000000001</v>
      </c>
      <c r="G420" s="25">
        <v>137.185</v>
      </c>
      <c r="H420" s="10"/>
      <c r="I420" s="30"/>
      <c r="J420" s="33">
        <f t="shared" si="22"/>
        <v>283.99999999999181</v>
      </c>
      <c r="K420" s="33">
        <f t="shared" si="23"/>
        <v>463.99999999999864</v>
      </c>
      <c r="L420" s="22">
        <f t="shared" si="24"/>
        <v>1.6338028169014507</v>
      </c>
      <c r="M420" s="36">
        <v>464</v>
      </c>
      <c r="N420" s="17" t="str" cm="1">
        <f t="array" ref="N420">_xlfn.IFS($M420&gt;0,"勝ち",$M420=0,"-",$M420&lt;0,"負け")</f>
        <v>勝ち</v>
      </c>
      <c r="O420" s="10"/>
      <c r="P420" s="2"/>
      <c r="Q420" s="2"/>
      <c r="R420" s="2"/>
    </row>
    <row r="421" spans="2:18">
      <c r="B421" s="2">
        <f t="shared" si="12"/>
        <v>407</v>
      </c>
      <c r="C421" s="13" t="s">
        <v>590</v>
      </c>
      <c r="D421" s="10" t="s">
        <v>11</v>
      </c>
      <c r="E421" s="25">
        <v>134.102</v>
      </c>
      <c r="F421" s="25">
        <v>134.45400000000001</v>
      </c>
      <c r="G421" s="25">
        <v>133.63800000000001</v>
      </c>
      <c r="H421" s="10"/>
      <c r="I421" s="30"/>
      <c r="J421" s="33">
        <f t="shared" si="22"/>
        <v>352.00000000000387</v>
      </c>
      <c r="K421" s="33">
        <f t="shared" si="23"/>
        <v>463.99999999999864</v>
      </c>
      <c r="L421" s="22">
        <f t="shared" si="24"/>
        <v>1.3181818181817999</v>
      </c>
      <c r="M421" s="36">
        <v>-352</v>
      </c>
      <c r="N421" s="17" t="str" cm="1">
        <f t="array" ref="N421">_xlfn.IFS($M421&gt;0,"勝ち",$M421=0,"-",$M421&lt;0,"負け")</f>
        <v>負け</v>
      </c>
      <c r="O421" s="10"/>
      <c r="P421" s="2"/>
      <c r="Q421" s="2"/>
      <c r="R421" s="2"/>
    </row>
    <row r="422" spans="2:18">
      <c r="B422" s="2">
        <f t="shared" si="12"/>
        <v>408</v>
      </c>
      <c r="C422" s="13" t="s">
        <v>591</v>
      </c>
      <c r="D422" s="10" t="s">
        <v>10</v>
      </c>
      <c r="E422" s="25">
        <v>136.87</v>
      </c>
      <c r="F422" s="25">
        <v>136.54</v>
      </c>
      <c r="G422" s="25">
        <v>137.381</v>
      </c>
      <c r="H422" s="10"/>
      <c r="I422" s="30"/>
      <c r="J422" s="33">
        <f t="shared" si="22"/>
        <v>330.00000000001251</v>
      </c>
      <c r="K422" s="33">
        <f t="shared" si="23"/>
        <v>510.99999999999568</v>
      </c>
      <c r="L422" s="22">
        <f t="shared" si="24"/>
        <v>1.5484848484847766</v>
      </c>
      <c r="M422" s="36">
        <v>199</v>
      </c>
      <c r="N422" s="17" t="str" cm="1">
        <f t="array" ref="N422">_xlfn.IFS($M422&gt;0,"勝ち",$M422=0,"-",$M422&lt;0,"負け")</f>
        <v>勝ち</v>
      </c>
      <c r="O422" s="10"/>
      <c r="P422" s="2"/>
      <c r="Q422" s="2"/>
      <c r="R422" s="2"/>
    </row>
    <row r="423" spans="2:18">
      <c r="B423" s="2">
        <f t="shared" si="12"/>
        <v>409</v>
      </c>
      <c r="C423" s="13" t="s">
        <v>593</v>
      </c>
      <c r="D423" s="10" t="s">
        <v>10</v>
      </c>
      <c r="E423" s="25">
        <v>139.661</v>
      </c>
      <c r="F423" s="25">
        <v>139.012</v>
      </c>
      <c r="G423" s="25">
        <v>140.34</v>
      </c>
      <c r="H423" s="10"/>
      <c r="I423" s="30"/>
      <c r="J423" s="33">
        <f t="shared" si="22"/>
        <v>649.00000000000091</v>
      </c>
      <c r="K423" s="33">
        <f t="shared" si="23"/>
        <v>679.00000000000205</v>
      </c>
      <c r="L423" s="22">
        <f t="shared" si="24"/>
        <v>1.0462249614792005</v>
      </c>
      <c r="M423" s="36">
        <v>679</v>
      </c>
      <c r="N423" s="17" t="str" cm="1">
        <f t="array" ref="N423">_xlfn.IFS($M423&gt;0,"勝ち",$M423=0,"-",$M423&lt;0,"負け")</f>
        <v>勝ち</v>
      </c>
      <c r="O423" s="10"/>
      <c r="P423" s="2" t="s">
        <v>592</v>
      </c>
      <c r="Q423" s="2"/>
      <c r="R423" s="2"/>
    </row>
    <row r="424" spans="2:18">
      <c r="B424" s="2">
        <f t="shared" si="12"/>
        <v>410</v>
      </c>
      <c r="C424" s="13" t="s">
        <v>594</v>
      </c>
      <c r="D424" s="10" t="s">
        <v>11</v>
      </c>
      <c r="E424" s="25">
        <v>143.06800000000001</v>
      </c>
      <c r="F424" s="25">
        <v>143.31299999999999</v>
      </c>
      <c r="G424" s="25">
        <v>142.72</v>
      </c>
      <c r="H424" s="10"/>
      <c r="I424" s="30"/>
      <c r="J424" s="33">
        <f t="shared" si="22"/>
        <v>244.99999999997613</v>
      </c>
      <c r="K424" s="33">
        <f t="shared" si="23"/>
        <v>348.00000000001319</v>
      </c>
      <c r="L424" s="22">
        <f t="shared" si="24"/>
        <v>1.4204081632654983</v>
      </c>
      <c r="M424" s="36">
        <v>-245</v>
      </c>
      <c r="N424" s="17" t="str" cm="1">
        <f t="array" ref="N424">_xlfn.IFS($M424&gt;0,"勝ち",$M424=0,"-",$M424&lt;0,"負け")</f>
        <v>負け</v>
      </c>
      <c r="O424" s="10"/>
      <c r="P424" s="2"/>
      <c r="Q424" s="2"/>
      <c r="R424" s="2"/>
    </row>
    <row r="425" spans="2:18">
      <c r="B425" s="2">
        <f t="shared" si="12"/>
        <v>411</v>
      </c>
      <c r="C425" s="13" t="s">
        <v>595</v>
      </c>
      <c r="D425" s="10" t="s">
        <v>10</v>
      </c>
      <c r="E425" s="25">
        <v>144.846</v>
      </c>
      <c r="F425" s="25">
        <v>144.56800000000001</v>
      </c>
      <c r="G425" s="25">
        <v>145.30799999999999</v>
      </c>
      <c r="H425" s="10"/>
      <c r="I425" s="30"/>
      <c r="J425" s="33">
        <f t="shared" si="22"/>
        <v>277.99999999999159</v>
      </c>
      <c r="K425" s="33">
        <f t="shared" si="23"/>
        <v>461.99999999998909</v>
      </c>
      <c r="L425" s="22">
        <f t="shared" si="24"/>
        <v>1.6618705035971333</v>
      </c>
      <c r="M425" s="36">
        <v>-278</v>
      </c>
      <c r="N425" s="17" t="str" cm="1">
        <f t="array" ref="N425">_xlfn.IFS($M425&gt;0,"勝ち",$M425=0,"-",$M425&lt;0,"負け")</f>
        <v>負け</v>
      </c>
      <c r="O425" s="10"/>
      <c r="P425" s="2"/>
      <c r="Q425" s="2"/>
      <c r="R425" s="2"/>
    </row>
    <row r="426" spans="2:18">
      <c r="B426" s="2">
        <f t="shared" si="12"/>
        <v>412</v>
      </c>
      <c r="C426" s="13" t="s">
        <v>596</v>
      </c>
      <c r="D426" s="10" t="s">
        <v>10</v>
      </c>
      <c r="E426" s="25">
        <v>144.773</v>
      </c>
      <c r="F426" s="25">
        <v>144.51400000000001</v>
      </c>
      <c r="G426" s="25">
        <v>145.029</v>
      </c>
      <c r="H426" s="10"/>
      <c r="I426" s="30"/>
      <c r="J426" s="33">
        <f t="shared" si="22"/>
        <v>258.99999999998613</v>
      </c>
      <c r="K426" s="33">
        <f t="shared" si="23"/>
        <v>256.00000000000023</v>
      </c>
      <c r="L426" s="22">
        <f t="shared" si="24"/>
        <v>0.98841698841704217</v>
      </c>
      <c r="M426" s="36">
        <v>-259</v>
      </c>
      <c r="N426" s="17" t="str" cm="1">
        <f t="array" ref="N426">_xlfn.IFS($M426&gt;0,"勝ち",$M426=0,"-",$M426&lt;0,"負け")</f>
        <v>負け</v>
      </c>
      <c r="O426" s="10"/>
      <c r="P426" s="2"/>
      <c r="Q426" s="2"/>
      <c r="R426" s="2"/>
    </row>
    <row r="427" spans="2:18">
      <c r="B427" s="2">
        <f t="shared" si="12"/>
        <v>413</v>
      </c>
      <c r="C427" s="13" t="s">
        <v>597</v>
      </c>
      <c r="D427" s="10" t="s">
        <v>10</v>
      </c>
      <c r="E427" s="25">
        <v>146.13200000000001</v>
      </c>
      <c r="F427" s="25">
        <v>145.76</v>
      </c>
      <c r="G427" s="25">
        <v>146.57599999999999</v>
      </c>
      <c r="H427" s="10"/>
      <c r="I427" s="30"/>
      <c r="J427" s="33">
        <f t="shared" si="22"/>
        <v>372.0000000000141</v>
      </c>
      <c r="K427" s="33">
        <f t="shared" si="23"/>
        <v>443.9999999999884</v>
      </c>
      <c r="L427" s="22">
        <f t="shared" si="24"/>
        <v>1.1935483870966979</v>
      </c>
      <c r="M427" s="36">
        <v>444</v>
      </c>
      <c r="N427" s="17" t="str" cm="1">
        <f t="array" ref="N427">_xlfn.IFS($M427&gt;0,"勝ち",$M427=0,"-",$M427&lt;0,"負け")</f>
        <v>勝ち</v>
      </c>
      <c r="O427" s="10"/>
      <c r="P427" s="2" t="s">
        <v>598</v>
      </c>
      <c r="Q427" s="2"/>
      <c r="R427" s="2"/>
    </row>
    <row r="428" spans="2:18">
      <c r="B428" s="2">
        <f t="shared" si="12"/>
        <v>414</v>
      </c>
      <c r="C428" s="13" t="s">
        <v>599</v>
      </c>
      <c r="D428" s="10" t="s">
        <v>10</v>
      </c>
      <c r="E428" s="25">
        <v>149.10900000000001</v>
      </c>
      <c r="F428" s="25">
        <v>148.733</v>
      </c>
      <c r="G428" s="25">
        <v>149.49100000000001</v>
      </c>
      <c r="H428" s="10"/>
      <c r="I428" s="30"/>
      <c r="J428" s="33">
        <f t="shared" si="22"/>
        <v>376.00000000000477</v>
      </c>
      <c r="K428" s="33">
        <f t="shared" si="23"/>
        <v>382.000000000005</v>
      </c>
      <c r="L428" s="22">
        <f t="shared" si="24"/>
        <v>1.0159574468085111</v>
      </c>
      <c r="M428" s="36">
        <v>-376</v>
      </c>
      <c r="N428" s="17" t="str" cm="1">
        <f t="array" ref="N428">_xlfn.IFS($M428&gt;0,"勝ち",$M428=0,"-",$M428&lt;0,"負け")</f>
        <v>負け</v>
      </c>
      <c r="O428" s="10"/>
      <c r="P428" s="2" t="s">
        <v>598</v>
      </c>
      <c r="Q428" s="2"/>
      <c r="R428" s="2"/>
    </row>
    <row r="429" spans="2:18">
      <c r="B429" s="2">
        <f t="shared" si="12"/>
        <v>415</v>
      </c>
      <c r="C429" s="13" t="s">
        <v>600</v>
      </c>
      <c r="D429" s="10" t="s">
        <v>11</v>
      </c>
      <c r="E429" s="25">
        <v>147.381</v>
      </c>
      <c r="F429" s="25">
        <v>147.9</v>
      </c>
      <c r="G429" s="25">
        <v>146.34399999999999</v>
      </c>
      <c r="H429" s="10"/>
      <c r="I429" s="30"/>
      <c r="J429" s="33">
        <f t="shared" si="22"/>
        <v>519.00000000000546</v>
      </c>
      <c r="K429" s="33">
        <f t="shared" si="23"/>
        <v>1037.0000000000061</v>
      </c>
      <c r="L429" s="22">
        <f t="shared" si="24"/>
        <v>1.9980732177263878</v>
      </c>
      <c r="M429" s="36">
        <v>1037</v>
      </c>
      <c r="N429" s="17" t="str" cm="1">
        <f t="array" ref="N429">_xlfn.IFS($M429&gt;0,"勝ち",$M429=0,"-",$M429&lt;0,"負け")</f>
        <v>勝ち</v>
      </c>
      <c r="O429" s="10"/>
      <c r="P429" s="2" t="s">
        <v>601</v>
      </c>
      <c r="Q429" s="2"/>
      <c r="R429" s="2"/>
    </row>
    <row r="430" spans="2:18">
      <c r="B430" s="2">
        <f t="shared" si="12"/>
        <v>416</v>
      </c>
      <c r="C430" s="13" t="s">
        <v>602</v>
      </c>
      <c r="D430" s="10" t="s">
        <v>11</v>
      </c>
      <c r="E430" s="25">
        <v>148.21899999999999</v>
      </c>
      <c r="F430" s="25">
        <v>148.51300000000001</v>
      </c>
      <c r="G430" s="25">
        <v>147.86199999999999</v>
      </c>
      <c r="H430" s="10"/>
      <c r="I430" s="30"/>
      <c r="J430" s="33">
        <f t="shared" si="22"/>
        <v>294.00000000001114</v>
      </c>
      <c r="K430" s="33">
        <f t="shared" si="23"/>
        <v>356.99999999999932</v>
      </c>
      <c r="L430" s="22">
        <f t="shared" si="24"/>
        <v>1.214285714285666</v>
      </c>
      <c r="M430" s="36">
        <v>357</v>
      </c>
      <c r="N430" s="17" t="str" cm="1">
        <f t="array" ref="N430">_xlfn.IFS($M430&gt;0,"勝ち",$M430=0,"-",$M430&lt;0,"負け")</f>
        <v>勝ち</v>
      </c>
      <c r="O430" s="10"/>
      <c r="P430" s="2"/>
      <c r="Q430" s="2"/>
      <c r="R430" s="2"/>
    </row>
    <row r="431" spans="2:18">
      <c r="B431" s="2">
        <f t="shared" si="12"/>
        <v>417</v>
      </c>
      <c r="C431" s="13" t="s">
        <v>603</v>
      </c>
      <c r="D431" s="10" t="s">
        <v>11</v>
      </c>
      <c r="E431" s="25">
        <v>147.37899999999999</v>
      </c>
      <c r="F431" s="25">
        <v>147.77500000000001</v>
      </c>
      <c r="G431" s="25">
        <v>146.55799999999999</v>
      </c>
      <c r="H431" s="10"/>
      <c r="I431" s="30"/>
      <c r="J431" s="33">
        <f t="shared" si="22"/>
        <v>396.00000000001501</v>
      </c>
      <c r="K431" s="33">
        <f t="shared" si="23"/>
        <v>820.99999999999795</v>
      </c>
      <c r="L431" s="22">
        <f t="shared" si="24"/>
        <v>2.0732323232322396</v>
      </c>
      <c r="M431" s="36">
        <v>0</v>
      </c>
      <c r="N431" s="17" t="str" cm="1">
        <f t="array" ref="N431">_xlfn.IFS($M431&gt;0,"勝ち",$M431=0,"-",$M431&lt;0,"負け")</f>
        <v>-</v>
      </c>
      <c r="O431" s="10"/>
      <c r="P431" s="2"/>
      <c r="Q431" s="2"/>
      <c r="R431" s="2"/>
    </row>
    <row r="432" spans="2:18">
      <c r="B432" s="2">
        <f t="shared" si="12"/>
        <v>418</v>
      </c>
      <c r="C432" s="13" t="s">
        <v>604</v>
      </c>
      <c r="D432" s="10" t="s">
        <v>11</v>
      </c>
      <c r="E432" s="25">
        <v>139.32</v>
      </c>
      <c r="F432" s="25">
        <v>139.80699999999999</v>
      </c>
      <c r="G432" s="25">
        <v>138.71</v>
      </c>
      <c r="H432" s="10"/>
      <c r="I432" s="30"/>
      <c r="J432" s="33">
        <f t="shared" si="22"/>
        <v>486.99999999999477</v>
      </c>
      <c r="K432" s="33">
        <f t="shared" si="23"/>
        <v>609.99999999998522</v>
      </c>
      <c r="L432" s="22">
        <f t="shared" si="24"/>
        <v>1.2525667351129195</v>
      </c>
      <c r="M432" s="36">
        <v>610</v>
      </c>
      <c r="N432" s="17" t="str" cm="1">
        <f t="array" ref="N432">_xlfn.IFS($M432&gt;0,"勝ち",$M432=0,"-",$M432&lt;0,"負け")</f>
        <v>勝ち</v>
      </c>
      <c r="O432" s="10"/>
      <c r="P432" s="2"/>
      <c r="Q432" s="2"/>
      <c r="R432" s="2"/>
    </row>
    <row r="433" spans="2:18">
      <c r="B433" s="2">
        <f t="shared" si="12"/>
        <v>419</v>
      </c>
      <c r="C433" s="13" t="s">
        <v>605</v>
      </c>
      <c r="D433" s="10" t="s">
        <v>11</v>
      </c>
      <c r="E433" s="25">
        <v>133.107</v>
      </c>
      <c r="F433" s="25">
        <v>133.685</v>
      </c>
      <c r="G433" s="25">
        <v>131.97499999999999</v>
      </c>
      <c r="H433" s="10"/>
      <c r="I433" s="30"/>
      <c r="J433" s="33">
        <f t="shared" si="22"/>
        <v>578.00000000000296</v>
      </c>
      <c r="K433" s="33">
        <f t="shared" si="23"/>
        <v>1132.000000000005</v>
      </c>
      <c r="L433" s="22">
        <f t="shared" si="24"/>
        <v>1.9584775086505177</v>
      </c>
      <c r="M433" s="36">
        <v>1132</v>
      </c>
      <c r="N433" s="17" t="str" cm="1">
        <f t="array" ref="N433">_xlfn.IFS($M433&gt;0,"勝ち",$M433=0,"-",$M433&lt;0,"負け")</f>
        <v>勝ち</v>
      </c>
      <c r="O433" s="10"/>
      <c r="P433" s="2"/>
      <c r="Q433" s="2"/>
      <c r="R433" s="2"/>
    </row>
    <row r="434" spans="2:18">
      <c r="B434" s="2">
        <f t="shared" si="12"/>
        <v>420</v>
      </c>
      <c r="C434" s="13" t="s">
        <v>606</v>
      </c>
      <c r="D434" s="10" t="s">
        <v>10</v>
      </c>
      <c r="E434" s="25">
        <v>132.76400000000001</v>
      </c>
      <c r="F434" s="25">
        <v>132.315</v>
      </c>
      <c r="G434" s="25">
        <v>133.369</v>
      </c>
      <c r="H434" s="10"/>
      <c r="I434" s="30"/>
      <c r="J434" s="33">
        <f t="shared" si="22"/>
        <v>449.00000000001228</v>
      </c>
      <c r="K434" s="33">
        <f t="shared" si="23"/>
        <v>604.99999999998977</v>
      </c>
      <c r="L434" s="22">
        <f t="shared" si="24"/>
        <v>1.3474387527839047</v>
      </c>
      <c r="M434" s="36">
        <v>605</v>
      </c>
      <c r="N434" s="17" t="str" cm="1">
        <f t="array" ref="N434">_xlfn.IFS($M434&gt;0,"勝ち",$M434=0,"-",$M434&lt;0,"負け")</f>
        <v>勝ち</v>
      </c>
      <c r="O434" s="10"/>
      <c r="P434" s="2"/>
      <c r="Q434" s="2"/>
      <c r="R434" s="2"/>
    </row>
    <row r="435" spans="2:18">
      <c r="B435" s="2">
        <f t="shared" si="12"/>
        <v>421</v>
      </c>
      <c r="C435" s="13" t="s">
        <v>607</v>
      </c>
      <c r="D435" s="10" t="s">
        <v>10</v>
      </c>
      <c r="E435" s="25">
        <v>133.73099999999999</v>
      </c>
      <c r="F435" s="25">
        <v>133.22900000000001</v>
      </c>
      <c r="G435" s="25">
        <v>134.375</v>
      </c>
      <c r="H435" s="10"/>
      <c r="I435" s="30"/>
      <c r="J435" s="33">
        <f t="shared" si="22"/>
        <v>501.99999999998113</v>
      </c>
      <c r="K435" s="33">
        <f t="shared" si="23"/>
        <v>644.00000000000546</v>
      </c>
      <c r="L435" s="22">
        <f t="shared" si="24"/>
        <v>1.2828685258964734</v>
      </c>
      <c r="M435" s="36">
        <v>644</v>
      </c>
      <c r="N435" s="17" t="str" cm="1">
        <f t="array" ref="N435">_xlfn.IFS($M435&gt;0,"勝ち",$M435=0,"-",$M435&lt;0,"負け")</f>
        <v>勝ち</v>
      </c>
      <c r="O435" s="10"/>
      <c r="P435" s="2"/>
      <c r="Q435" s="2"/>
      <c r="R435" s="2"/>
    </row>
    <row r="436" spans="2:18">
      <c r="B436" s="2">
        <f t="shared" si="12"/>
        <v>422</v>
      </c>
      <c r="C436" s="13" t="s">
        <v>608</v>
      </c>
      <c r="D436" s="10" t="s">
        <v>11</v>
      </c>
      <c r="E436" s="25">
        <v>131.631</v>
      </c>
      <c r="F436" s="25">
        <v>132.13900000000001</v>
      </c>
      <c r="G436" s="25">
        <v>130.584</v>
      </c>
      <c r="H436" s="10"/>
      <c r="I436" s="30"/>
      <c r="J436" s="33">
        <f t="shared" si="22"/>
        <v>508.00000000000978</v>
      </c>
      <c r="K436" s="33">
        <f t="shared" si="23"/>
        <v>1046.999999999997</v>
      </c>
      <c r="L436" s="22">
        <f t="shared" si="24"/>
        <v>2.0610236220471987</v>
      </c>
      <c r="M436" s="36">
        <v>-508</v>
      </c>
      <c r="N436" s="17" t="str" cm="1">
        <f t="array" ref="N436">_xlfn.IFS($M436&gt;0,"勝ち",$M436=0,"-",$M436&lt;0,"負け")</f>
        <v>負け</v>
      </c>
      <c r="O436" s="10"/>
      <c r="P436" s="2"/>
      <c r="Q436" s="2"/>
      <c r="R436" s="2"/>
    </row>
    <row r="437" spans="2:18">
      <c r="B437" s="2">
        <f t="shared" si="12"/>
        <v>423</v>
      </c>
      <c r="C437" s="13" t="s">
        <v>609</v>
      </c>
      <c r="D437" s="10" t="s">
        <v>11</v>
      </c>
      <c r="E437" s="25">
        <v>131.57900000000001</v>
      </c>
      <c r="F437" s="25">
        <v>132.1</v>
      </c>
      <c r="G437" s="25">
        <v>130.62299999999999</v>
      </c>
      <c r="H437" s="10"/>
      <c r="I437" s="30"/>
      <c r="J437" s="33">
        <f t="shared" si="22"/>
        <v>520.99999999998658</v>
      </c>
      <c r="K437" s="33">
        <f t="shared" si="23"/>
        <v>956.00000000001728</v>
      </c>
      <c r="L437" s="22">
        <f t="shared" si="24"/>
        <v>1.8349328214972014</v>
      </c>
      <c r="M437" s="36">
        <v>-523</v>
      </c>
      <c r="N437" s="17" t="str" cm="1">
        <f t="array" ref="N437">_xlfn.IFS($M437&gt;0,"勝ち",$M437=0,"-",$M437&lt;0,"負け")</f>
        <v>負け</v>
      </c>
      <c r="O437" s="10"/>
      <c r="P437" s="2" t="s">
        <v>610</v>
      </c>
      <c r="Q437" s="2"/>
      <c r="R437" s="2"/>
    </row>
    <row r="438" spans="2:18">
      <c r="B438" s="2">
        <f t="shared" si="12"/>
        <v>424</v>
      </c>
      <c r="C438" s="13" t="s">
        <v>611</v>
      </c>
      <c r="D438" s="10" t="s">
        <v>10</v>
      </c>
      <c r="E438" s="25">
        <v>132.679</v>
      </c>
      <c r="F438" s="25">
        <v>132.10900000000001</v>
      </c>
      <c r="G438" s="25">
        <v>133.78700000000001</v>
      </c>
      <c r="H438" s="10"/>
      <c r="I438" s="30"/>
      <c r="J438" s="33">
        <f t="shared" si="22"/>
        <v>569.99999999999318</v>
      </c>
      <c r="K438" s="33">
        <f t="shared" si="23"/>
        <v>1108.0000000000041</v>
      </c>
      <c r="L438" s="22">
        <f t="shared" si="24"/>
        <v>1.9438596491228375</v>
      </c>
      <c r="M438" s="36">
        <v>-570</v>
      </c>
      <c r="N438" s="17" t="str" cm="1">
        <f t="array" ref="N438">_xlfn.IFS($M438&gt;0,"勝ち",$M438=0,"-",$M438&lt;0,"負け")</f>
        <v>負け</v>
      </c>
      <c r="O438" s="10"/>
      <c r="P438" s="2"/>
      <c r="Q438" s="2"/>
      <c r="R438" s="2"/>
    </row>
    <row r="439" spans="2:18">
      <c r="B439" s="2">
        <f t="shared" si="12"/>
        <v>425</v>
      </c>
      <c r="C439" s="13" t="s">
        <v>612</v>
      </c>
      <c r="D439" s="10" t="s">
        <v>10</v>
      </c>
      <c r="E439" s="25">
        <v>130.27199999999999</v>
      </c>
      <c r="F439" s="25">
        <v>129.68100000000001</v>
      </c>
      <c r="G439" s="25">
        <v>131.232</v>
      </c>
      <c r="H439" s="10"/>
      <c r="I439" s="30"/>
      <c r="J439" s="33">
        <f t="shared" si="22"/>
        <v>590.99999999997976</v>
      </c>
      <c r="K439" s="33">
        <f t="shared" si="23"/>
        <v>960.00000000000796</v>
      </c>
      <c r="L439" s="22">
        <f t="shared" si="24"/>
        <v>1.6243654822335716</v>
      </c>
      <c r="M439" s="36">
        <v>0</v>
      </c>
      <c r="N439" s="17" t="str" cm="1">
        <f t="array" ref="N439">_xlfn.IFS($M439&gt;0,"勝ち",$M439=0,"-",$M439&lt;0,"負け")</f>
        <v>-</v>
      </c>
      <c r="O439" s="10"/>
      <c r="P439" s="2"/>
      <c r="Q439" s="2"/>
      <c r="R439" s="2"/>
    </row>
    <row r="440" spans="2:18">
      <c r="B440" s="2">
        <f t="shared" si="12"/>
        <v>426</v>
      </c>
      <c r="C440" s="13" t="s">
        <v>613</v>
      </c>
      <c r="D440" s="10" t="s">
        <v>10</v>
      </c>
      <c r="E440" s="25">
        <v>130.173</v>
      </c>
      <c r="F440" s="25">
        <v>129.72399999999999</v>
      </c>
      <c r="G440" s="25">
        <v>130.81800000000001</v>
      </c>
      <c r="H440" s="10"/>
      <c r="I440" s="30"/>
      <c r="J440" s="33">
        <f t="shared" si="22"/>
        <v>449.00000000001228</v>
      </c>
      <c r="K440" s="33">
        <f t="shared" si="23"/>
        <v>645.00000000001023</v>
      </c>
      <c r="L440" s="22">
        <f t="shared" si="24"/>
        <v>1.4365256124721439</v>
      </c>
      <c r="M440" s="36">
        <v>-449</v>
      </c>
      <c r="N440" s="17" t="str" cm="1">
        <f t="array" ref="N440">_xlfn.IFS($M440&gt;0,"勝ち",$M440=0,"-",$M440&lt;0,"負け")</f>
        <v>負け</v>
      </c>
      <c r="O440" s="10"/>
      <c r="P440" s="2"/>
      <c r="Q440" s="2"/>
      <c r="R440" s="2"/>
    </row>
    <row r="441" spans="2:18">
      <c r="B441" s="2">
        <f t="shared" si="12"/>
        <v>427</v>
      </c>
      <c r="C441" s="13" t="s">
        <v>613</v>
      </c>
      <c r="D441" s="10" t="s">
        <v>11</v>
      </c>
      <c r="E441" s="25">
        <v>130.173</v>
      </c>
      <c r="F441" s="25">
        <v>129.57400000000001</v>
      </c>
      <c r="G441" s="25">
        <v>130.81800000000001</v>
      </c>
      <c r="H441" s="10"/>
      <c r="I441" s="30"/>
      <c r="J441" s="33">
        <f t="shared" si="22"/>
        <v>598.99999999998954</v>
      </c>
      <c r="K441" s="33">
        <f t="shared" si="23"/>
        <v>645.00000000001023</v>
      </c>
      <c r="L441" s="22">
        <f t="shared" si="24"/>
        <v>1.0767946577629741</v>
      </c>
      <c r="M441" s="36">
        <v>0</v>
      </c>
      <c r="N441" s="17" t="str" cm="1">
        <f t="array" ref="N441">_xlfn.IFS($M441&gt;0,"勝ち",$M441=0,"-",$M441&lt;0,"負け")</f>
        <v>-</v>
      </c>
      <c r="O441" s="10"/>
      <c r="P441" s="2"/>
      <c r="Q441" s="2"/>
      <c r="R441" s="2"/>
    </row>
    <row r="442" spans="2:18">
      <c r="B442" s="2">
        <f t="shared" si="12"/>
        <v>428</v>
      </c>
      <c r="C442" s="13" t="s">
        <v>615</v>
      </c>
      <c r="D442" s="10" t="s">
        <v>10</v>
      </c>
      <c r="E442" s="25">
        <v>131.98699999999999</v>
      </c>
      <c r="F442" s="25">
        <v>131.749</v>
      </c>
      <c r="G442" s="25">
        <v>132.78299999999999</v>
      </c>
      <c r="H442" s="10"/>
      <c r="I442" s="30"/>
      <c r="J442" s="33">
        <f t="shared" si="22"/>
        <v>237.99999999999955</v>
      </c>
      <c r="K442" s="33">
        <f t="shared" si="23"/>
        <v>795.99999999999227</v>
      </c>
      <c r="L442" s="22">
        <f t="shared" si="24"/>
        <v>3.3445378151260243</v>
      </c>
      <c r="M442" s="36">
        <v>796</v>
      </c>
      <c r="N442" s="17" t="str" cm="1">
        <f t="array" ref="N442">_xlfn.IFS($M442&gt;0,"勝ち",$M442=0,"-",$M442&lt;0,"負け")</f>
        <v>勝ち</v>
      </c>
      <c r="O442" s="10"/>
      <c r="P442" s="2" t="s">
        <v>614</v>
      </c>
      <c r="Q442" s="2"/>
      <c r="R442" s="2"/>
    </row>
    <row r="443" spans="2:18">
      <c r="B443" s="2">
        <f t="shared" si="12"/>
        <v>429</v>
      </c>
      <c r="C443" s="13" t="s">
        <v>616</v>
      </c>
      <c r="D443" s="10" t="s">
        <v>11</v>
      </c>
      <c r="E443" s="25">
        <v>134.018</v>
      </c>
      <c r="F443" s="25">
        <v>134.19900000000001</v>
      </c>
      <c r="G443" s="25">
        <v>133.71899999999999</v>
      </c>
      <c r="H443" s="10"/>
      <c r="I443" s="30"/>
      <c r="J443" s="33">
        <f t="shared" si="22"/>
        <v>181.0000000000116</v>
      </c>
      <c r="K443" s="33">
        <f t="shared" si="23"/>
        <v>299.00000000000659</v>
      </c>
      <c r="L443" s="22">
        <f t="shared" si="24"/>
        <v>1.6519337016573892</v>
      </c>
      <c r="M443" s="36">
        <v>-181</v>
      </c>
      <c r="N443" s="17" t="str" cm="1">
        <f t="array" ref="N443">_xlfn.IFS($M443&gt;0,"勝ち",$M443=0,"-",$M443&lt;0,"負け")</f>
        <v>負け</v>
      </c>
      <c r="O443" s="10"/>
      <c r="P443" s="2"/>
      <c r="Q443" s="2"/>
      <c r="R443" s="2"/>
    </row>
    <row r="444" spans="2:18">
      <c r="B444" s="2">
        <f t="shared" si="12"/>
        <v>430</v>
      </c>
      <c r="C444" s="13" t="s">
        <v>617</v>
      </c>
      <c r="D444" s="10" t="s">
        <v>10</v>
      </c>
      <c r="E444" s="25">
        <v>134.80199999999999</v>
      </c>
      <c r="F444" s="25">
        <v>134.505</v>
      </c>
      <c r="G444" s="25">
        <v>135.09399999999999</v>
      </c>
      <c r="H444" s="10"/>
      <c r="I444" s="30"/>
      <c r="J444" s="33">
        <f t="shared" si="22"/>
        <v>296.99999999999704</v>
      </c>
      <c r="K444" s="33">
        <f t="shared" si="23"/>
        <v>292.00000000000159</v>
      </c>
      <c r="L444" s="22">
        <f t="shared" si="24"/>
        <v>0.98316498316499834</v>
      </c>
      <c r="M444" s="36">
        <v>292</v>
      </c>
      <c r="N444" s="17" t="str" cm="1">
        <f t="array" ref="N444">_xlfn.IFS($M444&gt;0,"勝ち",$M444=0,"-",$M444&lt;0,"負け")</f>
        <v>勝ち</v>
      </c>
      <c r="O444" s="10"/>
      <c r="P444" s="2"/>
      <c r="Q444" s="2"/>
      <c r="R444" s="2"/>
    </row>
    <row r="445" spans="2:18">
      <c r="B445" s="2">
        <f t="shared" si="12"/>
        <v>431</v>
      </c>
      <c r="C445" s="13" t="s">
        <v>618</v>
      </c>
      <c r="D445" s="10" t="s">
        <v>11</v>
      </c>
      <c r="E445" s="25">
        <v>134.476</v>
      </c>
      <c r="F445" s="25">
        <v>134.65799999999999</v>
      </c>
      <c r="G445" s="25">
        <v>134.03700000000001</v>
      </c>
      <c r="H445" s="10"/>
      <c r="I445" s="30"/>
      <c r="J445" s="33">
        <f t="shared" si="22"/>
        <v>181.99999999998795</v>
      </c>
      <c r="K445" s="33">
        <f t="shared" si="23"/>
        <v>438.99999999999295</v>
      </c>
      <c r="L445" s="22">
        <f t="shared" si="24"/>
        <v>2.4120879120880332</v>
      </c>
      <c r="M445" s="36">
        <v>-182</v>
      </c>
      <c r="N445" s="17" t="str" cm="1">
        <f t="array" ref="N445">_xlfn.IFS($M445&gt;0,"勝ち",$M445=0,"-",$M445&lt;0,"負け")</f>
        <v>負け</v>
      </c>
      <c r="O445" s="10"/>
      <c r="P445" s="2"/>
      <c r="Q445" s="2"/>
      <c r="R445" s="2"/>
    </row>
    <row r="446" spans="2:18">
      <c r="B446" s="2">
        <f t="shared" si="12"/>
        <v>432</v>
      </c>
      <c r="C446" s="13" t="s">
        <v>619</v>
      </c>
      <c r="D446" s="10" t="s">
        <v>10</v>
      </c>
      <c r="E446" s="25">
        <v>134.87</v>
      </c>
      <c r="F446" s="25">
        <v>134.68600000000001</v>
      </c>
      <c r="G446" s="25">
        <v>135.11000000000001</v>
      </c>
      <c r="H446" s="10"/>
      <c r="I446" s="30"/>
      <c r="J446" s="33">
        <f t="shared" si="22"/>
        <v>183.9999999999975</v>
      </c>
      <c r="K446" s="33">
        <f t="shared" si="23"/>
        <v>240.00000000000909</v>
      </c>
      <c r="L446" s="22">
        <f t="shared" si="24"/>
        <v>1.3043478260870236</v>
      </c>
      <c r="M446" s="36">
        <v>240</v>
      </c>
      <c r="N446" s="17" t="str" cm="1">
        <f t="array" ref="N446">_xlfn.IFS($M446&gt;0,"勝ち",$M446=0,"-",$M446&lt;0,"負け")</f>
        <v>勝ち</v>
      </c>
      <c r="O446" s="10"/>
      <c r="P446" s="2"/>
      <c r="Q446" s="2"/>
      <c r="R446" s="2"/>
    </row>
    <row r="447" spans="2:18">
      <c r="B447" s="2">
        <f t="shared" si="12"/>
        <v>433</v>
      </c>
      <c r="C447" s="13" t="s">
        <v>620</v>
      </c>
      <c r="D447" s="10" t="s">
        <v>10</v>
      </c>
      <c r="E447" s="25">
        <v>136.78</v>
      </c>
      <c r="F447" s="25">
        <v>136.36099999999999</v>
      </c>
      <c r="G447" s="25">
        <v>137.35900000000001</v>
      </c>
      <c r="H447" s="10"/>
      <c r="I447" s="30"/>
      <c r="J447" s="33">
        <f t="shared" si="22"/>
        <v>419.00000000001114</v>
      </c>
      <c r="K447" s="33">
        <f t="shared" si="23"/>
        <v>579.00000000000773</v>
      </c>
      <c r="L447" s="22">
        <f t="shared" si="24"/>
        <v>1.3818615751789793</v>
      </c>
      <c r="M447" s="36">
        <v>-419</v>
      </c>
      <c r="N447" s="17" t="str" cm="1">
        <f t="array" ref="N447">_xlfn.IFS($M447&gt;0,"勝ち",$M447=0,"-",$M447&lt;0,"負け")</f>
        <v>負け</v>
      </c>
      <c r="O447" s="10"/>
      <c r="P447" s="2"/>
      <c r="Q447" s="2"/>
      <c r="R447" s="2"/>
    </row>
    <row r="448" spans="2:18">
      <c r="B448" s="2">
        <f t="shared" si="12"/>
        <v>434</v>
      </c>
      <c r="C448" s="13" t="s">
        <v>621</v>
      </c>
      <c r="D448" s="10" t="s">
        <v>10</v>
      </c>
      <c r="E448" s="25">
        <v>131.94200000000001</v>
      </c>
      <c r="F448" s="25">
        <v>131.53399999999999</v>
      </c>
      <c r="G448" s="25">
        <v>132.84100000000001</v>
      </c>
      <c r="H448" s="10"/>
      <c r="I448" s="30"/>
      <c r="J448" s="33">
        <f t="shared" si="22"/>
        <v>408.00000000001546</v>
      </c>
      <c r="K448" s="33">
        <f t="shared" si="23"/>
        <v>899.00000000000091</v>
      </c>
      <c r="L448" s="22">
        <f t="shared" si="24"/>
        <v>2.2034313725489385</v>
      </c>
      <c r="M448" s="36">
        <v>899</v>
      </c>
      <c r="N448" s="17" t="str" cm="1">
        <f t="array" ref="N448">_xlfn.IFS($M448&gt;0,"勝ち",$M448=0,"-",$M448&lt;0,"負け")</f>
        <v>勝ち</v>
      </c>
      <c r="O448" s="10"/>
      <c r="P448" s="2"/>
      <c r="Q448" s="2"/>
      <c r="R448" s="2"/>
    </row>
    <row r="449" spans="2:18">
      <c r="B449" s="2">
        <f t="shared" si="12"/>
        <v>435</v>
      </c>
      <c r="C449" s="13" t="s">
        <v>622</v>
      </c>
      <c r="D449" s="10" t="s">
        <v>10</v>
      </c>
      <c r="E449" s="25">
        <v>132.673</v>
      </c>
      <c r="F449" s="25">
        <v>132.15</v>
      </c>
      <c r="G449" s="25">
        <v>133.62700000000001</v>
      </c>
      <c r="H449" s="10"/>
      <c r="I449" s="30"/>
      <c r="J449" s="33">
        <f t="shared" si="22"/>
        <v>522.99999999999613</v>
      </c>
      <c r="K449" s="33">
        <f t="shared" si="23"/>
        <v>954.00000000000773</v>
      </c>
      <c r="L449" s="22">
        <f t="shared" si="24"/>
        <v>1.8240917782027051</v>
      </c>
      <c r="M449" s="36">
        <v>0</v>
      </c>
      <c r="N449" s="17" t="str" cm="1">
        <f t="array" ref="N449">_xlfn.IFS($M449&gt;0,"勝ち",$M449=0,"-",$M449&lt;0,"負け")</f>
        <v>-</v>
      </c>
      <c r="O449" s="10"/>
      <c r="P449" s="2"/>
      <c r="Q449" s="2"/>
      <c r="R449" s="2"/>
    </row>
    <row r="450" spans="2:18">
      <c r="B450" s="2">
        <f t="shared" si="12"/>
        <v>436</v>
      </c>
      <c r="C450" s="13" t="s">
        <v>623</v>
      </c>
      <c r="D450" s="10" t="s">
        <v>11</v>
      </c>
      <c r="E450" s="25">
        <v>132.25700000000001</v>
      </c>
      <c r="F450" s="25">
        <v>132.58199999999999</v>
      </c>
      <c r="G450" s="25">
        <v>131.886</v>
      </c>
      <c r="H450" s="10"/>
      <c r="I450" s="30"/>
      <c r="J450" s="33">
        <f t="shared" si="22"/>
        <v>324.99999999998863</v>
      </c>
      <c r="K450" s="33">
        <f t="shared" si="23"/>
        <v>371.00000000000932</v>
      </c>
      <c r="L450" s="22">
        <f t="shared" si="24"/>
        <v>1.1415384615385302</v>
      </c>
      <c r="M450" s="36">
        <v>-325</v>
      </c>
      <c r="N450" s="17" t="str" cm="1">
        <f t="array" ref="N450">_xlfn.IFS($M450&gt;0,"勝ち",$M450=0,"-",$M450&lt;0,"負け")</f>
        <v>負け</v>
      </c>
      <c r="O450" s="10"/>
      <c r="P450" s="2"/>
      <c r="Q450" s="2"/>
      <c r="R450" s="2"/>
    </row>
    <row r="451" spans="2:18">
      <c r="B451" s="2">
        <f t="shared" si="12"/>
        <v>437</v>
      </c>
      <c r="C451" s="13" t="s">
        <v>624</v>
      </c>
      <c r="D451" s="10" t="s">
        <v>11</v>
      </c>
      <c r="E451" s="25">
        <v>131.56200000000001</v>
      </c>
      <c r="F451" s="25">
        <v>131.874</v>
      </c>
      <c r="G451" s="25">
        <v>130.715</v>
      </c>
      <c r="H451" s="10"/>
      <c r="I451" s="30"/>
      <c r="J451" s="33">
        <f t="shared" si="22"/>
        <v>311.9999999999834</v>
      </c>
      <c r="K451" s="33">
        <f t="shared" si="23"/>
        <v>847.00000000000841</v>
      </c>
      <c r="L451" s="22">
        <f t="shared" si="24"/>
        <v>2.7147435897437613</v>
      </c>
      <c r="M451" s="36">
        <v>847</v>
      </c>
      <c r="N451" s="17" t="str" cm="1">
        <f t="array" ref="N451">_xlfn.IFS($M451&gt;0,"勝ち",$M451=0,"-",$M451&lt;0,"負け")</f>
        <v>勝ち</v>
      </c>
      <c r="O451" s="10"/>
      <c r="P451" s="2"/>
      <c r="Q451" s="2"/>
      <c r="R451" s="2"/>
    </row>
    <row r="452" spans="2:18">
      <c r="B452" s="2">
        <f t="shared" si="12"/>
        <v>438</v>
      </c>
      <c r="C452" s="13" t="s">
        <v>625</v>
      </c>
      <c r="D452" s="10" t="s">
        <v>11</v>
      </c>
      <c r="E452" s="25">
        <v>141.636</v>
      </c>
      <c r="F452" s="25">
        <v>141.916</v>
      </c>
      <c r="G452" s="25">
        <v>141.35300000000001</v>
      </c>
      <c r="H452" s="10"/>
      <c r="I452" s="30"/>
      <c r="J452" s="33">
        <f t="shared" si="22"/>
        <v>280.00000000000114</v>
      </c>
      <c r="K452" s="33">
        <f t="shared" si="23"/>
        <v>282.99999999998704</v>
      </c>
      <c r="L452" s="22">
        <f t="shared" si="24"/>
        <v>1.0107142857142353</v>
      </c>
      <c r="M452" s="36">
        <v>-280</v>
      </c>
      <c r="N452" s="17" t="str" cm="1">
        <f t="array" ref="N452">_xlfn.IFS($M452&gt;0,"勝ち",$M452=0,"-",$M452&lt;0,"負け")</f>
        <v>負け</v>
      </c>
      <c r="O452" s="10"/>
      <c r="P452" s="2"/>
      <c r="Q452" s="2"/>
      <c r="R452" s="2"/>
    </row>
    <row r="453" spans="2:18">
      <c r="B453" s="2">
        <f t="shared" si="12"/>
        <v>439</v>
      </c>
      <c r="C453" s="13" t="s">
        <v>626</v>
      </c>
      <c r="D453" s="10" t="s">
        <v>10</v>
      </c>
      <c r="E453" s="25">
        <v>143.25299999999999</v>
      </c>
      <c r="F453" s="25">
        <v>142.94499999999999</v>
      </c>
      <c r="G453" s="25">
        <v>144.41300000000001</v>
      </c>
      <c r="H453" s="10"/>
      <c r="I453" s="30"/>
      <c r="J453" s="33">
        <f t="shared" si="22"/>
        <v>307.99999999999272</v>
      </c>
      <c r="K453" s="33">
        <f t="shared" si="23"/>
        <v>1160.000000000025</v>
      </c>
      <c r="L453" s="22">
        <f t="shared" si="24"/>
        <v>3.7662337662339365</v>
      </c>
      <c r="M453" s="36">
        <v>-308</v>
      </c>
      <c r="N453" s="17" t="str" cm="1">
        <f t="array" ref="N453">_xlfn.IFS($M453&gt;0,"勝ち",$M453=0,"-",$M453&lt;0,"負け")</f>
        <v>負け</v>
      </c>
      <c r="O453" s="10"/>
      <c r="P453" s="2"/>
      <c r="Q453" s="2"/>
      <c r="R453" s="2"/>
    </row>
    <row r="454" spans="2:18">
      <c r="B454" s="2">
        <f t="shared" si="12"/>
        <v>440</v>
      </c>
      <c r="C454" s="13" t="s">
        <v>628</v>
      </c>
      <c r="D454" s="10" t="s">
        <v>10</v>
      </c>
      <c r="E454" s="25">
        <v>143.982</v>
      </c>
      <c r="F454" s="25">
        <v>143.71799999999999</v>
      </c>
      <c r="G454" s="25">
        <v>144.54</v>
      </c>
      <c r="H454" s="10"/>
      <c r="I454" s="30"/>
      <c r="J454" s="33">
        <f t="shared" si="22"/>
        <v>264.00000000001</v>
      </c>
      <c r="K454" s="33">
        <f t="shared" si="23"/>
        <v>557.99999999999272</v>
      </c>
      <c r="L454" s="22">
        <f t="shared" si="24"/>
        <v>2.1136363636362558</v>
      </c>
      <c r="M454" s="36">
        <v>558</v>
      </c>
      <c r="N454" s="17" t="str" cm="1">
        <f t="array" ref="N454">_xlfn.IFS($M454&gt;0,"勝ち",$M454=0,"-",$M454&lt;0,"負け")</f>
        <v>勝ち</v>
      </c>
      <c r="O454" s="10"/>
      <c r="P454" s="2" t="s">
        <v>627</v>
      </c>
      <c r="Q454" s="2"/>
      <c r="R454" s="2"/>
    </row>
    <row r="455" spans="2:18">
      <c r="B455" s="2">
        <f t="shared" si="12"/>
        <v>441</v>
      </c>
      <c r="C455" s="13" t="s">
        <v>629</v>
      </c>
      <c r="D455" s="10" t="s">
        <v>11</v>
      </c>
      <c r="E455" s="25">
        <v>138.273</v>
      </c>
      <c r="F455" s="25">
        <v>138.79300000000001</v>
      </c>
      <c r="G455" s="25">
        <v>137.434</v>
      </c>
      <c r="H455" s="10"/>
      <c r="I455" s="30"/>
      <c r="J455" s="33">
        <f t="shared" si="22"/>
        <v>520.00000000001023</v>
      </c>
      <c r="K455" s="33">
        <f t="shared" si="23"/>
        <v>838.99999999999864</v>
      </c>
      <c r="L455" s="22">
        <f t="shared" si="24"/>
        <v>1.6134615384615041</v>
      </c>
      <c r="M455" s="36">
        <v>-520</v>
      </c>
      <c r="N455" s="17" t="str" cm="1">
        <f t="array" ref="N455">_xlfn.IFS($M455&gt;0,"勝ち",$M455=0,"-",$M455&lt;0,"負け")</f>
        <v>負け</v>
      </c>
      <c r="O455" s="10"/>
      <c r="P455" s="2"/>
      <c r="Q455" s="2"/>
      <c r="R455" s="2"/>
    </row>
    <row r="456" spans="2:18">
      <c r="B456" s="2">
        <f t="shared" si="12"/>
        <v>442</v>
      </c>
      <c r="C456" s="13" t="s">
        <v>630</v>
      </c>
      <c r="D456" s="10" t="s">
        <v>10</v>
      </c>
      <c r="E456" s="25">
        <v>139.72200000000001</v>
      </c>
      <c r="F456" s="25">
        <v>139.334</v>
      </c>
      <c r="G456" s="25">
        <v>140.654</v>
      </c>
      <c r="H456" s="10"/>
      <c r="I456" s="30"/>
      <c r="J456" s="33">
        <f t="shared" ref="J456:J468" si="25">IF($F456="","-",ABS($E456-$F456)*1000)</f>
        <v>388.00000000000523</v>
      </c>
      <c r="K456" s="33">
        <f t="shared" ref="K456:K468" si="26">IF($G456="","-",ABS($E456-$G456)*1000)</f>
        <v>931.99999999998795</v>
      </c>
      <c r="L456" s="22">
        <f t="shared" ref="L456:L468" si="27">IFERROR($K456/($K456-($K456-$J456)),"-")</f>
        <v>2.4020618556700395</v>
      </c>
      <c r="M456" s="36">
        <v>-388</v>
      </c>
      <c r="N456" s="17" t="str" cm="1">
        <f t="array" ref="N456">_xlfn.IFS($M456&gt;0,"勝ち",$M456=0,"-",$M456&lt;0,"負け")</f>
        <v>負け</v>
      </c>
      <c r="O456" s="10"/>
      <c r="P456" s="2"/>
      <c r="Q456" s="2"/>
      <c r="R456" s="2"/>
    </row>
    <row r="457" spans="2:18">
      <c r="B457" s="2">
        <f t="shared" si="12"/>
        <v>443</v>
      </c>
      <c r="C457" s="13" t="s">
        <v>631</v>
      </c>
      <c r="D457" s="10" t="s">
        <v>10</v>
      </c>
      <c r="E457" s="25">
        <v>141.161</v>
      </c>
      <c r="F457" s="25">
        <v>140.63999999999999</v>
      </c>
      <c r="G457" s="25">
        <v>142.292</v>
      </c>
      <c r="H457" s="10"/>
      <c r="I457" s="30"/>
      <c r="J457" s="33">
        <f t="shared" si="25"/>
        <v>521.00000000001501</v>
      </c>
      <c r="K457" s="33">
        <f t="shared" si="26"/>
        <v>1131.0000000000002</v>
      </c>
      <c r="L457" s="22">
        <f t="shared" si="27"/>
        <v>2.1708253358924523</v>
      </c>
      <c r="M457" s="36">
        <v>-521</v>
      </c>
      <c r="N457" s="17" t="str" cm="1">
        <f t="array" ref="N457">_xlfn.IFS($M457&gt;0,"勝ち",$M457=0,"-",$M457&lt;0,"負け")</f>
        <v>負け</v>
      </c>
      <c r="O457" s="10"/>
      <c r="P457" s="2"/>
      <c r="Q457" s="2"/>
      <c r="R457" s="2"/>
    </row>
    <row r="458" spans="2:18">
      <c r="B458" s="1">
        <f t="shared" si="12"/>
        <v>444</v>
      </c>
      <c r="C458" s="12"/>
      <c r="D458" s="9"/>
      <c r="E458" s="24"/>
      <c r="F458" s="24"/>
      <c r="G458" s="24"/>
      <c r="H458" s="9"/>
      <c r="I458" s="29"/>
      <c r="J458" s="32" t="str">
        <f t="shared" si="25"/>
        <v>-</v>
      </c>
      <c r="K458" s="32" t="str">
        <f t="shared" si="26"/>
        <v>-</v>
      </c>
      <c r="L458" s="21" t="str">
        <f t="shared" si="27"/>
        <v>-</v>
      </c>
      <c r="M458" s="35"/>
      <c r="N458" s="16" t="str" cm="1">
        <f t="array" ref="N458">_xlfn.IFS($M458&gt;0,"勝ち",$M458=0,"-",$M458&lt;0,"負け")</f>
        <v>-</v>
      </c>
      <c r="O458" s="9"/>
      <c r="P458" s="1"/>
      <c r="Q458" s="1"/>
      <c r="R458" s="1"/>
    </row>
    <row r="459" spans="2:18">
      <c r="B459" s="2">
        <f t="shared" si="12"/>
        <v>445</v>
      </c>
      <c r="C459" s="13"/>
      <c r="D459" s="10"/>
      <c r="E459" s="43"/>
      <c r="F459" s="43"/>
      <c r="G459" s="43"/>
      <c r="H459" s="10"/>
      <c r="I459" s="30"/>
      <c r="J459" s="44" t="str">
        <f t="shared" si="25"/>
        <v>-</v>
      </c>
      <c r="K459" s="44" t="str">
        <f t="shared" si="26"/>
        <v>-</v>
      </c>
      <c r="L459" s="45" t="str">
        <f t="shared" si="27"/>
        <v>-</v>
      </c>
      <c r="M459" s="36"/>
      <c r="N459" s="17" t="str" cm="1">
        <f t="array" ref="N459">_xlfn.IFS($M459&gt;0,"勝ち",$M459=0,"-",$M459&lt;0,"負け")</f>
        <v>-</v>
      </c>
      <c r="O459" s="10"/>
      <c r="P459" s="2"/>
      <c r="Q459" s="2"/>
      <c r="R459" s="2"/>
    </row>
    <row r="460" spans="2:18">
      <c r="B460" s="2">
        <f t="shared" si="12"/>
        <v>446</v>
      </c>
      <c r="C460" s="13"/>
      <c r="D460" s="10"/>
      <c r="E460" s="43"/>
      <c r="F460" s="43"/>
      <c r="G460" s="43"/>
      <c r="H460" s="10"/>
      <c r="I460" s="30"/>
      <c r="J460" s="44" t="str">
        <f t="shared" si="25"/>
        <v>-</v>
      </c>
      <c r="K460" s="44" t="str">
        <f t="shared" si="26"/>
        <v>-</v>
      </c>
      <c r="L460" s="45" t="str">
        <f t="shared" si="27"/>
        <v>-</v>
      </c>
      <c r="M460" s="36"/>
      <c r="N460" s="17" t="str" cm="1">
        <f t="array" ref="N460">_xlfn.IFS($M460&gt;0,"勝ち",$M460=0,"-",$M460&lt;0,"負け")</f>
        <v>-</v>
      </c>
      <c r="O460" s="10"/>
      <c r="P460" s="2"/>
      <c r="Q460" s="2"/>
      <c r="R460" s="2"/>
    </row>
    <row r="461" spans="2:18">
      <c r="B461" s="2">
        <f t="shared" si="12"/>
        <v>447</v>
      </c>
      <c r="C461" s="13"/>
      <c r="D461" s="10"/>
      <c r="E461" s="43"/>
      <c r="F461" s="43"/>
      <c r="G461" s="43"/>
      <c r="H461" s="10"/>
      <c r="I461" s="30"/>
      <c r="J461" s="44" t="str">
        <f t="shared" si="25"/>
        <v>-</v>
      </c>
      <c r="K461" s="44" t="str">
        <f t="shared" si="26"/>
        <v>-</v>
      </c>
      <c r="L461" s="45" t="str">
        <f t="shared" si="27"/>
        <v>-</v>
      </c>
      <c r="M461" s="36"/>
      <c r="N461" s="17" t="str" cm="1">
        <f t="array" ref="N461">_xlfn.IFS($M461&gt;0,"勝ち",$M461=0,"-",$M461&lt;0,"負け")</f>
        <v>-</v>
      </c>
      <c r="O461" s="10"/>
      <c r="P461" s="2"/>
      <c r="Q461" s="2"/>
      <c r="R461" s="2"/>
    </row>
    <row r="462" spans="2:18">
      <c r="B462" s="2">
        <f t="shared" si="12"/>
        <v>448</v>
      </c>
      <c r="C462" s="13"/>
      <c r="D462" s="10"/>
      <c r="E462" s="25"/>
      <c r="F462" s="25"/>
      <c r="G462" s="25"/>
      <c r="H462" s="10"/>
      <c r="I462" s="30"/>
      <c r="J462" s="33" t="str">
        <f t="shared" si="25"/>
        <v>-</v>
      </c>
      <c r="K462" s="33" t="str">
        <f t="shared" si="26"/>
        <v>-</v>
      </c>
      <c r="L462" s="22" t="str">
        <f t="shared" si="27"/>
        <v>-</v>
      </c>
      <c r="M462" s="36"/>
      <c r="N462" s="17" t="str" cm="1">
        <f t="array" ref="N462">_xlfn.IFS($M462&gt;0,"勝ち",$M462=0,"-",$M462&lt;0,"負け")</f>
        <v>-</v>
      </c>
      <c r="O462" s="10"/>
      <c r="P462" s="2"/>
      <c r="Q462" s="2"/>
      <c r="R462" s="2"/>
    </row>
    <row r="463" spans="2:18">
      <c r="B463" s="2">
        <f t="shared" si="12"/>
        <v>449</v>
      </c>
      <c r="C463" s="13"/>
      <c r="D463" s="10"/>
      <c r="E463" s="25"/>
      <c r="F463" s="25"/>
      <c r="G463" s="25"/>
      <c r="H463" s="10"/>
      <c r="I463" s="30"/>
      <c r="J463" s="33" t="str">
        <f t="shared" si="25"/>
        <v>-</v>
      </c>
      <c r="K463" s="33" t="str">
        <f t="shared" si="26"/>
        <v>-</v>
      </c>
      <c r="L463" s="22" t="str">
        <f t="shared" si="27"/>
        <v>-</v>
      </c>
      <c r="M463" s="36"/>
      <c r="N463" s="17" t="str" cm="1">
        <f t="array" ref="N463">_xlfn.IFS($M463&gt;0,"勝ち",$M463=0,"-",$M463&lt;0,"負け")</f>
        <v>-</v>
      </c>
      <c r="O463" s="10"/>
      <c r="P463" s="2"/>
      <c r="Q463" s="2"/>
      <c r="R463" s="2"/>
    </row>
    <row r="464" spans="2:18">
      <c r="B464" s="2">
        <f t="shared" si="12"/>
        <v>450</v>
      </c>
      <c r="C464" s="13"/>
      <c r="D464" s="10"/>
      <c r="E464" s="25"/>
      <c r="F464" s="25"/>
      <c r="G464" s="25"/>
      <c r="H464" s="10"/>
      <c r="I464" s="30"/>
      <c r="J464" s="33" t="str">
        <f t="shared" si="25"/>
        <v>-</v>
      </c>
      <c r="K464" s="33" t="str">
        <f t="shared" si="26"/>
        <v>-</v>
      </c>
      <c r="L464" s="22" t="str">
        <f t="shared" si="27"/>
        <v>-</v>
      </c>
      <c r="M464" s="36"/>
      <c r="N464" s="17" t="str" cm="1">
        <f t="array" ref="N464">_xlfn.IFS($M464&gt;0,"勝ち",$M464=0,"-",$M464&lt;0,"負け")</f>
        <v>-</v>
      </c>
      <c r="O464" s="10"/>
      <c r="P464" s="2"/>
      <c r="Q464" s="2"/>
      <c r="R464" s="2"/>
    </row>
    <row r="465" spans="2:18">
      <c r="B465" s="2">
        <f t="shared" si="12"/>
        <v>451</v>
      </c>
      <c r="C465" s="13"/>
      <c r="D465" s="10"/>
      <c r="E465" s="25"/>
      <c r="F465" s="25"/>
      <c r="G465" s="25"/>
      <c r="H465" s="10"/>
      <c r="I465" s="30"/>
      <c r="J465" s="33" t="str">
        <f t="shared" si="25"/>
        <v>-</v>
      </c>
      <c r="K465" s="33" t="str">
        <f t="shared" si="26"/>
        <v>-</v>
      </c>
      <c r="L465" s="22" t="str">
        <f t="shared" si="27"/>
        <v>-</v>
      </c>
      <c r="M465" s="36"/>
      <c r="N465" s="17" t="str" cm="1">
        <f t="array" ref="N465">_xlfn.IFS($M465&gt;0,"勝ち",$M465=0,"-",$M465&lt;0,"負け")</f>
        <v>-</v>
      </c>
      <c r="O465" s="10"/>
      <c r="P465" s="2"/>
      <c r="Q465" s="2"/>
      <c r="R465" s="2"/>
    </row>
    <row r="466" spans="2:18">
      <c r="B466" s="2">
        <f t="shared" si="12"/>
        <v>452</v>
      </c>
      <c r="C466" s="13"/>
      <c r="D466" s="10"/>
      <c r="E466" s="25"/>
      <c r="F466" s="25"/>
      <c r="G466" s="25"/>
      <c r="H466" s="10"/>
      <c r="I466" s="30"/>
      <c r="J466" s="33" t="str">
        <f t="shared" si="25"/>
        <v>-</v>
      </c>
      <c r="K466" s="33" t="str">
        <f t="shared" si="26"/>
        <v>-</v>
      </c>
      <c r="L466" s="22" t="str">
        <f t="shared" si="27"/>
        <v>-</v>
      </c>
      <c r="M466" s="36"/>
      <c r="N466" s="17" t="str" cm="1">
        <f t="array" ref="N466">_xlfn.IFS($M466&gt;0,"勝ち",$M466=0,"-",$M466&lt;0,"負け")</f>
        <v>-</v>
      </c>
      <c r="O466" s="10"/>
      <c r="P466" s="2"/>
      <c r="Q466" s="2"/>
      <c r="R466" s="2"/>
    </row>
    <row r="467" spans="2:18">
      <c r="B467" s="2">
        <f t="shared" si="12"/>
        <v>453</v>
      </c>
      <c r="C467" s="13"/>
      <c r="D467" s="10"/>
      <c r="E467" s="25"/>
      <c r="F467" s="25"/>
      <c r="G467" s="25"/>
      <c r="H467" s="10"/>
      <c r="I467" s="30"/>
      <c r="J467" s="33" t="str">
        <f t="shared" si="25"/>
        <v>-</v>
      </c>
      <c r="K467" s="33" t="str">
        <f t="shared" si="26"/>
        <v>-</v>
      </c>
      <c r="L467" s="22" t="str">
        <f t="shared" si="27"/>
        <v>-</v>
      </c>
      <c r="M467" s="36"/>
      <c r="N467" s="17" t="str" cm="1">
        <f t="array" ref="N467">_xlfn.IFS($M467&gt;0,"勝ち",$M467=0,"-",$M467&lt;0,"負け")</f>
        <v>-</v>
      </c>
      <c r="O467" s="10"/>
      <c r="P467" s="2"/>
      <c r="Q467" s="2"/>
      <c r="R467" s="2"/>
    </row>
    <row r="468" spans="2:18">
      <c r="B468" s="2">
        <f t="shared" si="12"/>
        <v>454</v>
      </c>
      <c r="C468" s="13"/>
      <c r="D468" s="10"/>
      <c r="E468" s="25"/>
      <c r="F468" s="25"/>
      <c r="G468" s="25"/>
      <c r="H468" s="10"/>
      <c r="I468" s="30"/>
      <c r="J468" s="33" t="str">
        <f t="shared" si="25"/>
        <v>-</v>
      </c>
      <c r="K468" s="33" t="str">
        <f t="shared" si="26"/>
        <v>-</v>
      </c>
      <c r="L468" s="22" t="str">
        <f t="shared" si="27"/>
        <v>-</v>
      </c>
      <c r="M468" s="36"/>
      <c r="N468" s="17" t="str" cm="1">
        <f t="array" ref="N468">_xlfn.IFS($M468&gt;0,"勝ち",$M468=0,"-",$M468&lt;0,"負け")</f>
        <v>-</v>
      </c>
      <c r="O468" s="10"/>
      <c r="P468" s="2"/>
      <c r="Q468" s="2"/>
      <c r="R468" s="2"/>
    </row>
    <row r="469" spans="2:18">
      <c r="B469" s="2">
        <f t="shared" si="12"/>
        <v>455</v>
      </c>
      <c r="C469" s="13"/>
      <c r="D469" s="10"/>
      <c r="E469" s="25"/>
      <c r="F469" s="25"/>
      <c r="G469" s="25"/>
      <c r="H469" s="10"/>
      <c r="I469" s="30"/>
      <c r="J469" s="33" t="str">
        <f t="shared" ref="J469:J470" si="28">IF($F469="","-",ABS($E469-$F469)*1000)</f>
        <v>-</v>
      </c>
      <c r="K469" s="33" t="str">
        <f t="shared" ref="K469:K470" si="29">IF($G469="","-",ABS($E469-$G469)*1000)</f>
        <v>-</v>
      </c>
      <c r="L469" s="22" t="str">
        <f t="shared" ref="L469:L470" si="30">IFERROR($K469/($K469-($K469-$J469)),"-")</f>
        <v>-</v>
      </c>
      <c r="M469" s="36"/>
      <c r="N469" s="17" t="str" cm="1">
        <f t="array" ref="N469">_xlfn.IFS($M469&gt;0,"勝ち",$M469=0,"-",$M469&lt;0,"負け")</f>
        <v>-</v>
      </c>
      <c r="O469" s="10"/>
      <c r="P469" s="2"/>
      <c r="Q469" s="2"/>
      <c r="R469" s="2"/>
    </row>
    <row r="470" spans="2:18">
      <c r="B470" s="2">
        <f t="shared" si="12"/>
        <v>456</v>
      </c>
      <c r="C470" s="13"/>
      <c r="D470" s="10"/>
      <c r="E470" s="25"/>
      <c r="F470" s="25"/>
      <c r="G470" s="25"/>
      <c r="H470" s="10"/>
      <c r="I470" s="30"/>
      <c r="J470" s="33" t="str">
        <f t="shared" si="28"/>
        <v>-</v>
      </c>
      <c r="K470" s="33" t="str">
        <f t="shared" si="29"/>
        <v>-</v>
      </c>
      <c r="L470" s="22" t="str">
        <f t="shared" si="30"/>
        <v>-</v>
      </c>
      <c r="M470" s="36"/>
      <c r="N470" s="17" t="str" cm="1">
        <f t="array" ref="N470">_xlfn.IFS($M470&gt;0,"勝ち",$M470=0,"-",$M470&lt;0,"負け")</f>
        <v>-</v>
      </c>
      <c r="O470" s="10"/>
      <c r="P470" s="2"/>
      <c r="Q470" s="2"/>
      <c r="R470" s="2"/>
    </row>
    <row r="471" spans="2:18">
      <c r="B471" s="2">
        <f t="shared" si="12"/>
        <v>457</v>
      </c>
      <c r="C471" s="13"/>
      <c r="D471" s="10"/>
      <c r="E471" s="25"/>
      <c r="F471" s="25"/>
      <c r="G471" s="25"/>
      <c r="H471" s="10"/>
      <c r="I471" s="30"/>
      <c r="J471" s="33" t="str">
        <f t="shared" si="7"/>
        <v>-</v>
      </c>
      <c r="K471" s="33" t="str">
        <f t="shared" si="8"/>
        <v>-</v>
      </c>
      <c r="L471" s="22" t="str">
        <f t="shared" si="9"/>
        <v>-</v>
      </c>
      <c r="M471" s="36"/>
      <c r="N471" s="17" t="str" cm="1">
        <f t="array" ref="N471">_xlfn.IFS($M471&gt;0,"勝ち",$M471=0,"-",$M471&lt;0,"負け")</f>
        <v>-</v>
      </c>
      <c r="O471" s="10"/>
      <c r="P471" s="2"/>
      <c r="Q471" s="2"/>
      <c r="R471" s="2"/>
    </row>
    <row r="472" spans="2:18">
      <c r="B472" s="2">
        <f t="shared" si="12"/>
        <v>458</v>
      </c>
      <c r="C472" s="13"/>
      <c r="D472" s="10"/>
      <c r="E472" s="25"/>
      <c r="F472" s="25"/>
      <c r="G472" s="25"/>
      <c r="H472" s="10"/>
      <c r="I472" s="30"/>
      <c r="J472" s="33" t="str">
        <f t="shared" si="7"/>
        <v>-</v>
      </c>
      <c r="K472" s="33" t="str">
        <f t="shared" si="8"/>
        <v>-</v>
      </c>
      <c r="L472" s="22" t="str">
        <f t="shared" si="9"/>
        <v>-</v>
      </c>
      <c r="M472" s="36"/>
      <c r="N472" s="17" t="str" cm="1">
        <f t="array" ref="N472">_xlfn.IFS($M472&gt;0,"勝ち",$M472=0,"-",$M472&lt;0,"負け")</f>
        <v>-</v>
      </c>
      <c r="O472" s="10"/>
      <c r="P472" s="2"/>
      <c r="Q472" s="2"/>
      <c r="R472" s="2"/>
    </row>
    <row r="473" spans="2:18">
      <c r="B473" s="2">
        <f t="shared" si="12"/>
        <v>459</v>
      </c>
      <c r="C473" s="13"/>
      <c r="D473" s="10"/>
      <c r="E473" s="25"/>
      <c r="F473" s="25"/>
      <c r="G473" s="25"/>
      <c r="H473" s="10"/>
      <c r="I473" s="30"/>
      <c r="J473" s="33" t="str">
        <f t="shared" si="7"/>
        <v>-</v>
      </c>
      <c r="K473" s="33" t="str">
        <f t="shared" si="8"/>
        <v>-</v>
      </c>
      <c r="L473" s="22" t="str">
        <f t="shared" si="9"/>
        <v>-</v>
      </c>
      <c r="M473" s="36"/>
      <c r="N473" s="17" t="str" cm="1">
        <f t="array" ref="N473">_xlfn.IFS($M473&gt;0,"勝ち",$M473=0,"-",$M473&lt;0,"負け")</f>
        <v>-</v>
      </c>
      <c r="O473" s="10"/>
      <c r="P473" s="2"/>
      <c r="Q473" s="2"/>
      <c r="R473" s="2"/>
    </row>
    <row r="474" spans="2:18">
      <c r="B474" s="2">
        <f t="shared" si="12"/>
        <v>460</v>
      </c>
      <c r="C474" s="13"/>
      <c r="D474" s="10"/>
      <c r="E474" s="25"/>
      <c r="F474" s="25"/>
      <c r="G474" s="25"/>
      <c r="H474" s="10"/>
      <c r="I474" s="30"/>
      <c r="J474" s="33" t="str">
        <f t="shared" si="7"/>
        <v>-</v>
      </c>
      <c r="K474" s="33" t="str">
        <f t="shared" si="8"/>
        <v>-</v>
      </c>
      <c r="L474" s="22" t="str">
        <f t="shared" si="9"/>
        <v>-</v>
      </c>
      <c r="M474" s="36"/>
      <c r="N474" s="17" t="str" cm="1">
        <f t="array" ref="N474">_xlfn.IFS($M474&gt;0,"勝ち",$M474=0,"-",$M474&lt;0,"負け")</f>
        <v>-</v>
      </c>
      <c r="O474" s="10"/>
      <c r="P474" s="2"/>
      <c r="Q474" s="2"/>
      <c r="R474" s="2"/>
    </row>
    <row r="475" spans="2:18">
      <c r="B475" s="2">
        <f t="shared" si="12"/>
        <v>461</v>
      </c>
      <c r="C475" s="13"/>
      <c r="D475" s="10"/>
      <c r="E475" s="25"/>
      <c r="F475" s="25"/>
      <c r="G475" s="25"/>
      <c r="H475" s="10"/>
      <c r="I475" s="30"/>
      <c r="J475" s="33" t="str">
        <f t="shared" si="7"/>
        <v>-</v>
      </c>
      <c r="K475" s="33" t="str">
        <f t="shared" si="8"/>
        <v>-</v>
      </c>
      <c r="L475" s="22" t="str">
        <f t="shared" si="9"/>
        <v>-</v>
      </c>
      <c r="M475" s="36"/>
      <c r="N475" s="17" t="str" cm="1">
        <f t="array" ref="N475">_xlfn.IFS($M475&gt;0,"勝ち",$M475=0,"-",$M475&lt;0,"負け")</f>
        <v>-</v>
      </c>
      <c r="O475" s="10"/>
      <c r="P475" s="2"/>
      <c r="Q475" s="2"/>
      <c r="R475" s="2"/>
    </row>
    <row r="476" spans="2:18">
      <c r="B476" s="2">
        <f t="shared" si="12"/>
        <v>462</v>
      </c>
      <c r="C476" s="13"/>
      <c r="D476" s="10"/>
      <c r="E476" s="25"/>
      <c r="F476" s="25"/>
      <c r="G476" s="25"/>
      <c r="H476" s="10"/>
      <c r="I476" s="30"/>
      <c r="J476" s="33" t="str">
        <f t="shared" si="7"/>
        <v>-</v>
      </c>
      <c r="K476" s="33" t="str">
        <f t="shared" si="8"/>
        <v>-</v>
      </c>
      <c r="L476" s="22" t="str">
        <f t="shared" si="9"/>
        <v>-</v>
      </c>
      <c r="M476" s="36"/>
      <c r="N476" s="17" t="str" cm="1">
        <f t="array" ref="N476">_xlfn.IFS($M476&gt;0,"勝ち",$M476=0,"-",$M476&lt;0,"負け")</f>
        <v>-</v>
      </c>
      <c r="O476" s="10"/>
      <c r="P476" s="2"/>
      <c r="Q476" s="2"/>
      <c r="R476" s="2"/>
    </row>
    <row r="477" spans="2:18">
      <c r="B477" s="2">
        <f t="shared" si="12"/>
        <v>463</v>
      </c>
      <c r="C477" s="13"/>
      <c r="D477" s="10"/>
      <c r="E477" s="25"/>
      <c r="F477" s="25"/>
      <c r="G477" s="25"/>
      <c r="H477" s="10"/>
      <c r="I477" s="30"/>
      <c r="J477" s="33" t="str">
        <f t="shared" si="7"/>
        <v>-</v>
      </c>
      <c r="K477" s="33" t="str">
        <f t="shared" si="8"/>
        <v>-</v>
      </c>
      <c r="L477" s="22" t="str">
        <f t="shared" si="9"/>
        <v>-</v>
      </c>
      <c r="M477" s="36"/>
      <c r="N477" s="17" t="str" cm="1">
        <f t="array" ref="N477">_xlfn.IFS($M477&gt;0,"勝ち",$M477=0,"-",$M477&lt;0,"負け")</f>
        <v>-</v>
      </c>
      <c r="O477" s="10"/>
      <c r="P477" s="2"/>
      <c r="Q477" s="2"/>
      <c r="R477" s="2"/>
    </row>
    <row r="478" spans="2:18">
      <c r="B478" s="2">
        <f t="shared" si="12"/>
        <v>464</v>
      </c>
      <c r="C478" s="13"/>
      <c r="D478" s="10"/>
      <c r="E478" s="25"/>
      <c r="F478" s="25"/>
      <c r="G478" s="25"/>
      <c r="H478" s="10"/>
      <c r="I478" s="30"/>
      <c r="J478" s="33" t="str">
        <f t="shared" si="7"/>
        <v>-</v>
      </c>
      <c r="K478" s="33" t="str">
        <f t="shared" si="8"/>
        <v>-</v>
      </c>
      <c r="L478" s="22" t="str">
        <f t="shared" si="9"/>
        <v>-</v>
      </c>
      <c r="M478" s="36"/>
      <c r="N478" s="17" t="str" cm="1">
        <f t="array" ref="N478">_xlfn.IFS($M478&gt;0,"勝ち",$M478=0,"-",$M478&lt;0,"負け")</f>
        <v>-</v>
      </c>
      <c r="O478" s="10"/>
      <c r="P478" s="2"/>
      <c r="Q478" s="2"/>
      <c r="R478" s="2"/>
    </row>
    <row r="479" spans="2:18">
      <c r="B479" s="2">
        <f t="shared" si="12"/>
        <v>465</v>
      </c>
      <c r="C479" s="13"/>
      <c r="D479" s="10"/>
      <c r="E479" s="25"/>
      <c r="F479" s="25"/>
      <c r="G479" s="25"/>
      <c r="H479" s="10"/>
      <c r="I479" s="30"/>
      <c r="J479" s="33" t="str">
        <f t="shared" si="7"/>
        <v>-</v>
      </c>
      <c r="K479" s="33" t="str">
        <f t="shared" si="8"/>
        <v>-</v>
      </c>
      <c r="L479" s="22" t="str">
        <f t="shared" si="9"/>
        <v>-</v>
      </c>
      <c r="M479" s="36"/>
      <c r="N479" s="17" t="str" cm="1">
        <f t="array" ref="N479">_xlfn.IFS($M479&gt;0,"勝ち",$M479=0,"-",$M479&lt;0,"負け")</f>
        <v>-</v>
      </c>
      <c r="O479" s="10"/>
      <c r="P479" s="2"/>
      <c r="Q479" s="2"/>
      <c r="R479" s="2"/>
    </row>
    <row r="480" spans="2:18">
      <c r="B480" s="2">
        <f t="shared" si="12"/>
        <v>466</v>
      </c>
      <c r="C480" s="13"/>
      <c r="D480" s="10"/>
      <c r="E480" s="25"/>
      <c r="F480" s="25"/>
      <c r="G480" s="25"/>
      <c r="H480" s="10"/>
      <c r="I480" s="30"/>
      <c r="J480" s="33" t="str">
        <f t="shared" si="7"/>
        <v>-</v>
      </c>
      <c r="K480" s="33" t="str">
        <f t="shared" si="8"/>
        <v>-</v>
      </c>
      <c r="L480" s="22" t="str">
        <f t="shared" si="9"/>
        <v>-</v>
      </c>
      <c r="M480" s="36"/>
      <c r="N480" s="17" t="str" cm="1">
        <f t="array" ref="N480">_xlfn.IFS($M480&gt;0,"勝ち",$M480=0,"-",$M480&lt;0,"負け")</f>
        <v>-</v>
      </c>
      <c r="O480" s="10"/>
      <c r="P480" s="2"/>
      <c r="Q480" s="2"/>
      <c r="R480" s="2"/>
    </row>
    <row r="481" spans="2:18">
      <c r="B481" s="2">
        <f t="shared" si="12"/>
        <v>467</v>
      </c>
      <c r="C481" s="13"/>
      <c r="D481" s="10"/>
      <c r="E481" s="25"/>
      <c r="F481" s="25"/>
      <c r="G481" s="25"/>
      <c r="H481" s="10"/>
      <c r="I481" s="30"/>
      <c r="J481" s="33" t="str">
        <f t="shared" si="7"/>
        <v>-</v>
      </c>
      <c r="K481" s="33" t="str">
        <f t="shared" si="8"/>
        <v>-</v>
      </c>
      <c r="L481" s="22" t="str">
        <f t="shared" si="9"/>
        <v>-</v>
      </c>
      <c r="M481" s="36"/>
      <c r="N481" s="17" t="str" cm="1">
        <f t="array" ref="N481">_xlfn.IFS($M481&gt;0,"勝ち",$M481=0,"-",$M481&lt;0,"負け")</f>
        <v>-</v>
      </c>
      <c r="O481" s="10"/>
      <c r="P481" s="2"/>
      <c r="Q481" s="2"/>
      <c r="R481" s="2"/>
    </row>
    <row r="482" spans="2:18">
      <c r="B482" s="3">
        <f t="shared" si="12"/>
        <v>468</v>
      </c>
      <c r="C482" s="14"/>
      <c r="D482" s="11"/>
      <c r="E482" s="26"/>
      <c r="F482" s="26"/>
      <c r="G482" s="26"/>
      <c r="H482" s="11"/>
      <c r="I482" s="31"/>
      <c r="J482" s="34" t="str">
        <f t="shared" si="7"/>
        <v>-</v>
      </c>
      <c r="K482" s="34" t="str">
        <f t="shared" si="8"/>
        <v>-</v>
      </c>
      <c r="L482" s="23" t="str">
        <f t="shared" si="9"/>
        <v>-</v>
      </c>
      <c r="M482" s="37"/>
      <c r="N482" s="18" t="str" cm="1">
        <f t="array" ref="N482">_xlfn.IFS($M482&gt;0,"勝ち",$M482=0,"-",$M482&lt;0,"負け")</f>
        <v>-</v>
      </c>
      <c r="O482" s="11"/>
      <c r="P482" s="3"/>
      <c r="Q482" s="3"/>
      <c r="R482" s="3"/>
    </row>
  </sheetData>
  <sheetProtection algorithmName="SHA-512" hashValue="m6aM3vMFgKfXFS1fZCw/FsvYULlDtuvvGAP9l4HNU9VrFcOJ2i96EWT1ruFE16lsrBKntz4itFuqetTthnYfsQ==" saltValue="HYToyovaVGguSgKUexv+lg==" spinCount="100000" sheet="1" objects="1" scenarios="1"/>
  <autoFilter ref="B14:R482" xr:uid="{41E7C4E6-C8CC-A948-BD47-28B74223CF59}">
    <filterColumn colId="14" showButton="0"/>
    <filterColumn colId="15" showButton="0"/>
  </autoFilter>
  <mergeCells count="1">
    <mergeCell ref="P14:R14"/>
  </mergeCells>
  <phoneticPr fontId="2"/>
  <conditionalFormatting sqref="M15:M482">
    <cfRule type="cellIs" dxfId="3" priority="1" operator="lessThanOrEqual">
      <formula>-200</formula>
    </cfRule>
    <cfRule type="cellIs" dxfId="2" priority="2" operator="greaterThanOrEqual">
      <formula>300</formula>
    </cfRule>
  </conditionalFormatting>
  <conditionalFormatting sqref="N15:N482">
    <cfRule type="containsText" dxfId="1" priority="7" operator="containsText" text="負け">
      <formula>NOT(ISERROR(SEARCH("負け",N15)))</formula>
    </cfRule>
    <cfRule type="containsText" dxfId="0" priority="8" operator="containsText" text="勝ち">
      <formula>NOT(ISERROR(SEARCH("勝ち",N15)))</formula>
    </cfRule>
  </conditionalFormatting>
  <dataValidations count="2">
    <dataValidation type="list" allowBlank="1" showInputMessage="1" showErrorMessage="1" sqref="D15:D482" xr:uid="{EB01EA52-BD90-F547-B860-F404508B7728}">
      <formula1>"買,売"</formula1>
    </dataValidation>
    <dataValidation type="list" allowBlank="1" showInputMessage="1" showErrorMessage="1" sqref="H15:H482" xr:uid="{5C6A2506-0B52-1F47-94FE-555B6FBB3BBB}">
      <formula1>"①,②,③"</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 id="{0456EF10-077B-C44D-AA1F-8AFDF3B98FC4}">
            <x14:iconSet custom="1">
              <x14:cfvo type="percent">
                <xm:f>0</xm:f>
              </x14:cfvo>
              <x14:cfvo type="num">
                <xm:f>-200</xm:f>
              </x14:cfvo>
              <x14:cfvo type="num">
                <xm:f>300</xm:f>
              </x14:cfvo>
              <x14:cfIcon iconSet="3Symbols2" iconId="1"/>
              <x14:cfIcon iconSet="NoIcons" iconId="0"/>
              <x14:cfIcon iconSet="NoIcons" iconId="0"/>
            </x14:iconSet>
          </x14:cfRule>
          <xm:sqref>M15:M482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4850-72AB-064E-8080-ACFC90799BC4}">
  <dimension ref="A1"/>
  <sheetViews>
    <sheetView topLeftCell="A291" workbookViewId="0">
      <selection activeCell="S29" sqref="S29"/>
    </sheetView>
  </sheetViews>
  <sheetFormatPr baseColWidth="10" defaultRowHeight="20"/>
  <sheetData/>
  <sheetProtection algorithmName="SHA-512" hashValue="ALq8fsXLzCKNBZTYodXoMBLIJ3V3gBnOwZAbd7rjvupaMTsaa2VC+TCQK3SOKpINkBBL3J3VEW8B/NAXzM/uBQ==" saltValue="v2qFYo2Ibnyz5JiYZkDQ2w==" spinCount="100000" sheet="1" objects="1" scenarios="1"/>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検証13</vt:lpstr>
      <vt:lpstr>スクショ</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2023-08-17T06:28:33Z</dcterms:created>
  <dcterms:modified xsi:type="dcterms:W3CDTF">2024-01-24T06:56:47Z</dcterms:modified>
  <cp:category/>
</cp:coreProperties>
</file>